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D:\_F\醫儀\2025\壽豐長照機構新建工程\公告\"/>
    </mc:Choice>
  </mc:AlternateContent>
  <xr:revisionPtr revIDLastSave="0" documentId="13_ncr:1_{9D3FB1B5-A38D-4B3D-94D5-89574A26454B}" xr6:coauthVersionLast="47" xr6:coauthVersionMax="47" xr10:uidLastSave="{00000000-0000-0000-0000-000000000000}"/>
  <bookViews>
    <workbookView xWindow="-108" yWindow="-108" windowWidth="23256" windowHeight="12456" xr2:uid="{00000000-000D-0000-FFFF-FFFF00000000}"/>
  </bookViews>
  <sheets>
    <sheet name="建築標單" sheetId="1" r:id="rId1"/>
  </sheets>
  <definedNames>
    <definedName name="_xlnm.Print_Area" localSheetId="0">建築標單!$A$4:$G$519</definedName>
    <definedName name="_xlnm.Print_Titles" localSheetId="0">建築標單!$1:$3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43" i="1" l="1"/>
  <c r="D202" i="1"/>
  <c r="D154" i="1"/>
  <c r="D171" i="1"/>
  <c r="D172" i="1"/>
  <c r="D182" i="1"/>
  <c r="D109" i="1" l="1"/>
  <c r="D108" i="1"/>
  <c r="D68" i="1" l="1"/>
  <c r="D168" i="1" l="1"/>
  <c r="D169" i="1"/>
  <c r="D175" i="1"/>
  <c r="D178" i="1"/>
  <c r="D258" i="1"/>
  <c r="D237" i="1"/>
  <c r="D303" i="1"/>
  <c r="D302" i="1"/>
  <c r="D206" i="1"/>
  <c r="D197" i="1"/>
  <c r="D184" i="1"/>
  <c r="D173" i="1"/>
  <c r="D167" i="1"/>
  <c r="D165" i="1"/>
  <c r="D163" i="1"/>
  <c r="D151" i="1"/>
  <c r="D150" i="1"/>
  <c r="D147" i="1"/>
  <c r="D142" i="1"/>
  <c r="D60" i="1" l="1"/>
  <c r="D59" i="1"/>
  <c r="D58" i="1"/>
  <c r="D283" i="1" l="1"/>
  <c r="D134" i="1" l="1"/>
  <c r="D65" i="1" l="1"/>
  <c r="D127" i="1" l="1"/>
  <c r="D112" i="1" l="1"/>
  <c r="D70" i="1" l="1"/>
  <c r="D67" i="1"/>
  <c r="D277" i="1" l="1"/>
  <c r="D292" i="1"/>
  <c r="D269" i="1" l="1"/>
  <c r="D268" i="1"/>
  <c r="D267" i="1"/>
  <c r="D266" i="1"/>
  <c r="D264" i="1"/>
  <c r="D93" i="1" l="1"/>
  <c r="D139" i="1" l="1"/>
  <c r="D122" i="1" l="1"/>
  <c r="D116" i="1"/>
  <c r="D107" i="1" l="1"/>
  <c r="D100" i="1"/>
  <c r="D99" i="1"/>
  <c r="D98" i="1"/>
  <c r="D97" i="1"/>
  <c r="D94" i="1"/>
  <c r="D62" i="1"/>
  <c r="D61" i="1"/>
  <c r="D120" i="1" l="1"/>
  <c r="D138" i="1" l="1"/>
</calcChain>
</file>

<file path=xl/sharedStrings.xml><?xml version="1.0" encoding="utf-8"?>
<sst xmlns="http://schemas.openxmlformats.org/spreadsheetml/2006/main" count="1174" uniqueCount="646">
  <si>
    <t xml:space="preserve"> </t>
  </si>
  <si>
    <t>式</t>
  </si>
  <si>
    <t/>
  </si>
  <si>
    <t>小            計</t>
  </si>
  <si>
    <t xml:space="preserve">勞工安全衛生管理費 </t>
  </si>
  <si>
    <t>合            計</t>
  </si>
  <si>
    <t>加值營業稅 5%</t>
  </si>
  <si>
    <t>總            計</t>
  </si>
  <si>
    <t>M3</t>
  </si>
  <si>
    <t>㎡</t>
  </si>
  <si>
    <t>公噸</t>
  </si>
  <si>
    <t>M</t>
  </si>
  <si>
    <t>樘</t>
  </si>
  <si>
    <t>個</t>
  </si>
  <si>
    <t>部</t>
  </si>
  <si>
    <t>建築工程</t>
  </si>
  <si>
    <t>合        計</t>
  </si>
  <si>
    <t>普通模板</t>
  </si>
  <si>
    <t>M</t>
    <phoneticPr fontId="2" type="noConversion"/>
  </si>
  <si>
    <t>座</t>
    <phoneticPr fontId="5" type="noConversion"/>
  </si>
  <si>
    <t>放樣</t>
    <phoneticPr fontId="2" type="noConversion"/>
  </si>
  <si>
    <t>三</t>
    <phoneticPr fontId="2" type="noConversion"/>
  </si>
  <si>
    <t>六</t>
    <phoneticPr fontId="2" type="noConversion"/>
  </si>
  <si>
    <t>一</t>
    <phoneticPr fontId="2" type="noConversion"/>
  </si>
  <si>
    <t>二</t>
    <phoneticPr fontId="2" type="noConversion"/>
  </si>
  <si>
    <t>七</t>
    <phoneticPr fontId="2" type="noConversion"/>
  </si>
  <si>
    <t>一</t>
    <phoneticPr fontId="2" type="noConversion"/>
  </si>
  <si>
    <t>二</t>
    <phoneticPr fontId="2" type="noConversion"/>
  </si>
  <si>
    <t>個</t>
    <phoneticPr fontId="2" type="noConversion"/>
  </si>
  <si>
    <t xml:space="preserve">    2.投標時需提報施工計劃。</t>
    <phoneticPr fontId="2" type="noConversion"/>
  </si>
  <si>
    <t>假設工程(含臨時水電及工務所等)</t>
    <phoneticPr fontId="2" type="noConversion"/>
  </si>
  <si>
    <t>五</t>
    <phoneticPr fontId="2" type="noConversion"/>
  </si>
  <si>
    <t>建築工程</t>
    <phoneticPr fontId="2" type="noConversion"/>
  </si>
  <si>
    <t>假設工程(含臨時水電及工務所等)</t>
    <phoneticPr fontId="2" type="noConversion"/>
  </si>
  <si>
    <t>處</t>
    <phoneticPr fontId="2" type="noConversion"/>
  </si>
  <si>
    <t>正字</t>
  </si>
  <si>
    <t>M</t>
    <phoneticPr fontId="2" type="noConversion"/>
  </si>
  <si>
    <t xml:space="preserve">結構用混凝土，預拌，280kgf/c㎡ </t>
    <phoneticPr fontId="2" type="noConversion"/>
  </si>
  <si>
    <t>高拉力鋼筋，SD420W</t>
    <phoneticPr fontId="2" type="noConversion"/>
  </si>
  <si>
    <t>(壹)</t>
    <phoneticPr fontId="2" type="noConversion"/>
  </si>
  <si>
    <t>開挖監測系統</t>
    <phoneticPr fontId="2" type="noConversion"/>
  </si>
  <si>
    <t>處</t>
    <phoneticPr fontId="3" type="noConversion"/>
  </si>
  <si>
    <t>外牆鋼管鷹架及安全護網</t>
    <phoneticPr fontId="2" type="noConversion"/>
  </si>
  <si>
    <t>㎡</t>
    <phoneticPr fontId="2" type="noConversion"/>
  </si>
  <si>
    <t>M</t>
    <phoneticPr fontId="2" type="noConversion"/>
  </si>
  <si>
    <t>交通維持、道路維護費及環境保護費</t>
    <phoneticPr fontId="2" type="noConversion"/>
  </si>
  <si>
    <t xml:space="preserve">施工品質管制作業費 </t>
  </si>
  <si>
    <t xml:space="preserve">結構用混凝土，預拌，350kgf/c㎡ </t>
    <phoneticPr fontId="2" type="noConversion"/>
  </si>
  <si>
    <t>個</t>
    <phoneticPr fontId="3" type="noConversion"/>
  </si>
  <si>
    <t>位</t>
  </si>
  <si>
    <t>工程名稱</t>
    <phoneticPr fontId="2" type="noConversion"/>
  </si>
  <si>
    <t>支</t>
    <phoneticPr fontId="2" type="noConversion"/>
  </si>
  <si>
    <t>指標路線漆劃線(含行車方向指示線,分向線,警示線及行人步道指引線等)</t>
    <phoneticPr fontId="2" type="noConversion"/>
  </si>
  <si>
    <t>式</t>
    <phoneticPr fontId="2" type="noConversion"/>
  </si>
  <si>
    <t>M</t>
    <phoneticPr fontId="2" type="noConversion"/>
  </si>
  <si>
    <t>鋼筋續接器 #8(25mm∮)</t>
    <phoneticPr fontId="3" type="noConversion"/>
  </si>
  <si>
    <t>鋼筋續接器 #10(32mm∮)</t>
    <phoneticPr fontId="3" type="noConversion"/>
  </si>
  <si>
    <t>M3</t>
    <phoneticPr fontId="2" type="noConversion"/>
  </si>
  <si>
    <t>M</t>
    <phoneticPr fontId="2" type="noConversion"/>
  </si>
  <si>
    <t>電梯工程</t>
    <phoneticPr fontId="2" type="noConversion"/>
  </si>
  <si>
    <t>項次</t>
    <phoneticPr fontId="2" type="noConversion"/>
  </si>
  <si>
    <t>電梯工程</t>
    <phoneticPr fontId="2" type="noConversion"/>
  </si>
  <si>
    <t>個</t>
    <phoneticPr fontId="2" type="noConversion"/>
  </si>
  <si>
    <t>橡膠防撞護角(錨定式)  H=115cm(CG-2)</t>
  </si>
  <si>
    <t>汽車停車格路線漆劃線(含車位數編號等)</t>
  </si>
  <si>
    <t>無障礙汽車停車格路線漆劃線(含車位數編號,標誌等)</t>
  </si>
  <si>
    <t>機車停車格路線漆劃線(含車位數編號等)</t>
  </si>
  <si>
    <t>個</t>
    <phoneticPr fontId="2" type="noConversion"/>
  </si>
  <si>
    <t>安全圍籬及相關設施(含防溢座)維護費</t>
    <phoneticPr fontId="2" type="noConversion"/>
  </si>
  <si>
    <t>式</t>
    <phoneticPr fontId="2" type="noConversion"/>
  </si>
  <si>
    <t>施工大門及警示、標示設備</t>
  </si>
  <si>
    <t>業主工務所(含監造單位)、承包商及協力廠商工務所(含辦公傢俱,空調及灯具等)</t>
    <phoneticPr fontId="2" type="noConversion"/>
  </si>
  <si>
    <t>材料放置區及鋼筋加工場</t>
    <phoneticPr fontId="2" type="noConversion"/>
  </si>
  <si>
    <t>式</t>
    <phoneticPr fontId="3" type="noConversion"/>
  </si>
  <si>
    <t>工區駐地警衛保全及崗亭</t>
    <phoneticPr fontId="2" type="noConversion"/>
  </si>
  <si>
    <t>工地臨時廁所/淋浴間及化糞池</t>
    <phoneticPr fontId="2" type="noConversion"/>
  </si>
  <si>
    <t>工地臨時道路及洗車台(含沉澱池)</t>
    <phoneticPr fontId="2" type="noConversion"/>
  </si>
  <si>
    <t>臨時用電設備及電費</t>
    <phoneticPr fontId="2" type="noConversion"/>
  </si>
  <si>
    <t>臨時用水設備及水費</t>
    <phoneticPr fontId="2" type="noConversion"/>
  </si>
  <si>
    <t>工程攝錄影及縮時攝影﹑報表及圖面繪圖費</t>
    <phoneticPr fontId="2" type="noConversion"/>
  </si>
  <si>
    <t>相關許可及證照申請與手續費</t>
    <phoneticPr fontId="2" type="noConversion"/>
  </si>
  <si>
    <t>施工中交通安全設施及進出管制配合措施</t>
    <phoneticPr fontId="2" type="noConversion"/>
  </si>
  <si>
    <t>施工之臨時抽排水費(含抽水點井)</t>
    <phoneticPr fontId="2" type="noConversion"/>
  </si>
  <si>
    <t>施工現場清潔及垃圾運棄(含完工交屋前清潔費)</t>
    <phoneticPr fontId="2" type="noConversion"/>
  </si>
  <si>
    <t>環保措施及灑水設施等</t>
  </si>
  <si>
    <t>警告及施工告示牌</t>
    <phoneticPr fontId="2" type="noConversion"/>
  </si>
  <si>
    <t>空氣污染防制費</t>
    <phoneticPr fontId="2" type="noConversion"/>
  </si>
  <si>
    <t>台泥,亞泥,國產,環球</t>
    <phoneticPr fontId="2" type="noConversion"/>
  </si>
  <si>
    <t>聖志,路得,大禹</t>
    <phoneticPr fontId="2" type="noConversion"/>
  </si>
  <si>
    <t>環球或同等品</t>
    <phoneticPr fontId="3" type="noConversion"/>
  </si>
  <si>
    <t>冠軍,精工,白馬</t>
    <phoneticPr fontId="2" type="noConversion"/>
  </si>
  <si>
    <t>聖志或同等品</t>
    <phoneticPr fontId="2" type="noConversion"/>
  </si>
  <si>
    <t>元群,三久,安全</t>
    <phoneticPr fontId="3" type="noConversion"/>
  </si>
  <si>
    <t>M</t>
    <phoneticPr fontId="2" type="noConversion"/>
  </si>
  <si>
    <t>中菱或同等品</t>
    <phoneticPr fontId="2" type="noConversion"/>
  </si>
  <si>
    <t>式</t>
    <phoneticPr fontId="2" type="noConversion"/>
  </si>
  <si>
    <t>重型鋼管排架支撐及工作架</t>
    <phoneticPr fontId="2" type="noConversion"/>
  </si>
  <si>
    <t>平頂輕鋼暗架隱藏式檢修口 60X60cm</t>
    <phoneticPr fontId="2" type="noConversion"/>
  </si>
  <si>
    <t>室外鋼構氟碳烤漆</t>
    <phoneticPr fontId="2" type="noConversion"/>
  </si>
  <si>
    <t>工程項目/規格說明</t>
    <phoneticPr fontId="2" type="noConversion"/>
  </si>
  <si>
    <t>單位</t>
    <phoneticPr fontId="2" type="noConversion"/>
  </si>
  <si>
    <t>數  量</t>
    <phoneticPr fontId="2" type="noConversion"/>
  </si>
  <si>
    <t>單價</t>
    <phoneticPr fontId="2" type="noConversion"/>
  </si>
  <si>
    <t>複價</t>
    <phoneticPr fontId="2" type="noConversion"/>
  </si>
  <si>
    <t>備註</t>
    <phoneticPr fontId="2" type="noConversion"/>
  </si>
  <si>
    <t>承包商管理費及利潤(含保險費)</t>
    <phoneticPr fontId="2" type="noConversion"/>
  </si>
  <si>
    <t>M</t>
    <phoneticPr fontId="2" type="noConversion"/>
  </si>
  <si>
    <t>合成鋼板止水帶6mm厚，20cm寬</t>
    <phoneticPr fontId="2" type="noConversion"/>
  </si>
  <si>
    <t>牆面1:3水泥砂漿粉光刷乳膠漆(一底二面)</t>
    <phoneticPr fontId="2" type="noConversion"/>
  </si>
  <si>
    <t>牆面刷乳膠漆(一底二面)</t>
    <phoneticPr fontId="2" type="noConversion"/>
  </si>
  <si>
    <t>強實或同等品</t>
    <phoneticPr fontId="2" type="noConversion"/>
  </si>
  <si>
    <t>SD01 單扇烤漆鋼板門 100X210cm</t>
    <phoneticPr fontId="2" type="noConversion"/>
  </si>
  <si>
    <t>SD02 單扇烤漆鋼板門 100X240cm</t>
    <phoneticPr fontId="2" type="noConversion"/>
  </si>
  <si>
    <t>SD05 單扇烤漆鋼板檢修門 60X60cm</t>
    <phoneticPr fontId="2" type="noConversion"/>
  </si>
  <si>
    <t>SD06 烤漆鋼板門框 100X210cm</t>
    <phoneticPr fontId="2" type="noConversion"/>
  </si>
  <si>
    <t>XD01 單扇烤漆不銹鋼板門 120X210cm</t>
    <phoneticPr fontId="2" type="noConversion"/>
  </si>
  <si>
    <t>臨時用電話設備及電話費</t>
  </si>
  <si>
    <t>施工工作架﹑吊裝機具及施工機具</t>
    <phoneticPr fontId="2" type="noConversion"/>
  </si>
  <si>
    <t>牆面1:3水泥砂漿粉光刷水泥漆(一底二面)</t>
    <phoneticPr fontId="2" type="noConversion"/>
  </si>
  <si>
    <t>地坪1:3水泥砂漿打底貼60X60cm磁磚</t>
    <phoneticPr fontId="2" type="noConversion"/>
  </si>
  <si>
    <t>PVC上捲10cm壓條 TH=0.5cm</t>
    <phoneticPr fontId="2" type="noConversion"/>
  </si>
  <si>
    <t>平頂1:3水泥砂漿粉光刷防霉乳膠漆(一底二面)</t>
    <phoneticPr fontId="2" type="noConversion"/>
  </si>
  <si>
    <t>平頂1:3水泥砂漿粉光刷水泥漆(一底二面)</t>
    <phoneticPr fontId="2" type="noConversion"/>
  </si>
  <si>
    <t>地坪1:3水泥砂漿打底貼30X30cm止滑石英磚</t>
    <phoneticPr fontId="2" type="noConversion"/>
  </si>
  <si>
    <t>地下室頂版覆土區防水層(防水表 D)+RC保護層</t>
    <phoneticPr fontId="2" type="noConversion"/>
  </si>
  <si>
    <t>地下室頂版覆土區牆面防水層(高度≧覆土面10cm)(防水表 D)</t>
    <phoneticPr fontId="2" type="noConversion"/>
  </si>
  <si>
    <t>地下室頂版面磚區防水層(防水表 E)+RC保護層</t>
    <phoneticPr fontId="2" type="noConversion"/>
  </si>
  <si>
    <t>地下室頂版面磚區牆面收邊防水層(高度≦30cm)(防水表 E)</t>
    <phoneticPr fontId="2" type="noConversion"/>
  </si>
  <si>
    <t>露台、屋頂平台防水隔熱層(防水表 F)+RC保護層</t>
    <phoneticPr fontId="2" type="noConversion"/>
  </si>
  <si>
    <t>露台、屋頂平台牆面收邊防水層(高度≦30cm)(防水表 F)</t>
    <phoneticPr fontId="2" type="noConversion"/>
  </si>
  <si>
    <t>屋頂鉛製排水盤 30X30cmX1.5mm(防水表 F)</t>
    <phoneticPr fontId="2" type="noConversion"/>
  </si>
  <si>
    <t>屋頂基座/管道間防水層(防水表 G)</t>
    <phoneticPr fontId="2" type="noConversion"/>
  </si>
  <si>
    <t>陽台地坪及RC牆防水層(H=30cm)(防水表 J)</t>
    <phoneticPr fontId="2" type="noConversion"/>
  </si>
  <si>
    <t>M</t>
    <phoneticPr fontId="2" type="noConversion"/>
  </si>
  <si>
    <t>花台內部防水層(防水表 L)</t>
    <phoneticPr fontId="2" type="noConversion"/>
  </si>
  <si>
    <t>外牆門窗框四周50cm防水層(防水表 N)</t>
    <phoneticPr fontId="2" type="noConversion"/>
  </si>
  <si>
    <t>水箱複合型水膨脹性止水條(CJ-0725-3K)</t>
    <phoneticPr fontId="2" type="noConversion"/>
  </si>
  <si>
    <t>地下連通道新舊結構體交接防水處理(防水表 P)</t>
    <phoneticPr fontId="2" type="noConversion"/>
  </si>
  <si>
    <t>地下車道牆與舊結構牆間二次施工縫防水加強處理(防水表 P)</t>
    <phoneticPr fontId="2" type="noConversion"/>
  </si>
  <si>
    <t>㎡</t>
    <phoneticPr fontId="2" type="noConversion"/>
  </si>
  <si>
    <t>M</t>
    <phoneticPr fontId="2" type="noConversion"/>
  </si>
  <si>
    <t>W1  烤漆鋁窗 50X150cm</t>
    <phoneticPr fontId="2" type="noConversion"/>
  </si>
  <si>
    <t>W3  烤漆鋁窗 160X50cm</t>
    <phoneticPr fontId="2" type="noConversion"/>
  </si>
  <si>
    <t>W5  烤漆鋁窗+鋁百葉 630X330cm(1F大廳)</t>
    <phoneticPr fontId="2" type="noConversion"/>
  </si>
  <si>
    <t>W6  烤漆鋁窗 170X1070cm(安全梯採光窗)</t>
    <phoneticPr fontId="2" type="noConversion"/>
  </si>
  <si>
    <t xml:space="preserve">    4.廠商須依圖說及標單項目內容評估屬一次性工項或配合使照申請分階段完成之工項自行估算該工項之合理單價填入。</t>
    <phoneticPr fontId="2" type="noConversion"/>
  </si>
  <si>
    <t xml:space="preserve">    5.廠商不得修改原標單數量、項次及項目內容,若有數量、項目需新增時可於預算書最終項次後增列。</t>
    <phoneticPr fontId="2" type="noConversion"/>
  </si>
  <si>
    <t>地下室/大底底版防潮層(防水表 A)</t>
    <phoneticPr fontId="2" type="noConversion"/>
  </si>
  <si>
    <t>地下室明挖式外牆(含地下室車道外牆)防水工程(防水表 B)</t>
    <phoneticPr fontId="2" type="noConversion"/>
  </si>
  <si>
    <t>外牆1:2防水水泥砂漿打底抿2分石子</t>
    <phoneticPr fontId="3" type="noConversion"/>
  </si>
  <si>
    <t>10cmH 環氧樹脂踢腳(含滾圓角)</t>
    <phoneticPr fontId="2" type="noConversion"/>
  </si>
  <si>
    <t>電梯緩衝機坑5/8"∮不銹鋼爬梯 H=160cm</t>
    <phoneticPr fontId="2" type="noConversion"/>
  </si>
  <si>
    <t>NO3 病床梯(750Kg , 60m/mim ,4樓4停)</t>
    <phoneticPr fontId="2" type="noConversion"/>
  </si>
  <si>
    <t>地坪1:2防水水泥砂漿粉光舖離泥地墊(含角鋼)</t>
    <phoneticPr fontId="2" type="noConversion"/>
  </si>
  <si>
    <t>四</t>
    <phoneticPr fontId="2" type="noConversion"/>
  </si>
  <si>
    <t>M</t>
    <phoneticPr fontId="3" type="noConversion"/>
  </si>
  <si>
    <t>㎡</t>
    <phoneticPr fontId="3" type="noConversion"/>
  </si>
  <si>
    <t>環境景觀工程</t>
    <phoneticPr fontId="2" type="noConversion"/>
  </si>
  <si>
    <t>(一)</t>
    <phoneticPr fontId="2" type="noConversion"/>
  </si>
  <si>
    <t>鋪面工程</t>
    <phoneticPr fontId="2" type="noConversion"/>
  </si>
  <si>
    <t>式</t>
    <phoneticPr fontId="2" type="noConversion"/>
  </si>
  <si>
    <t>(二)</t>
    <phoneticPr fontId="2" type="noConversion"/>
  </si>
  <si>
    <t>(二)</t>
    <phoneticPr fontId="2" type="noConversion"/>
  </si>
  <si>
    <t>外構工程</t>
    <phoneticPr fontId="2" type="noConversion"/>
  </si>
  <si>
    <t>(三)</t>
    <phoneticPr fontId="2" type="noConversion"/>
  </si>
  <si>
    <t>植栽工程</t>
    <phoneticPr fontId="2" type="noConversion"/>
  </si>
  <si>
    <t>式</t>
    <phoneticPr fontId="2" type="noConversion"/>
  </si>
  <si>
    <t>陽台植栽槽(二層、三層)</t>
    <phoneticPr fontId="2" type="noConversion"/>
  </si>
  <si>
    <t>(一)</t>
    <phoneticPr fontId="2" type="noConversion"/>
  </si>
  <si>
    <t>舖面工程</t>
    <phoneticPr fontId="2" type="noConversion"/>
  </si>
  <si>
    <t>M</t>
    <phoneticPr fontId="3" type="noConversion"/>
  </si>
  <si>
    <t>㎡</t>
    <phoneticPr fontId="3" type="noConversion"/>
  </si>
  <si>
    <t>小        計(一)</t>
    <phoneticPr fontId="2" type="noConversion"/>
  </si>
  <si>
    <t>外構工程</t>
    <phoneticPr fontId="2" type="noConversion"/>
  </si>
  <si>
    <t>小        計</t>
    <phoneticPr fontId="2" type="noConversion"/>
  </si>
  <si>
    <t>(三 )</t>
    <phoneticPr fontId="2" type="noConversion"/>
  </si>
  <si>
    <t>植栽工程</t>
    <phoneticPr fontId="2" type="noConversion"/>
  </si>
  <si>
    <t>回填有機肥沃土，H=30cm</t>
    <phoneticPr fontId="3" type="noConversion"/>
  </si>
  <si>
    <t>株</t>
    <phoneticPr fontId="3" type="noConversion"/>
  </si>
  <si>
    <t>H1 紅楠 HxW=500x600cm ML=30cm</t>
    <phoneticPr fontId="3" type="noConversion"/>
  </si>
  <si>
    <t>H2 紅楠 HxW=400x500cm ML=25cm</t>
    <phoneticPr fontId="3" type="noConversion"/>
  </si>
  <si>
    <t>I 青楓 HxW=500x400cm GL=25cm</t>
    <phoneticPr fontId="3" type="noConversion"/>
  </si>
  <si>
    <t>小        計</t>
    <phoneticPr fontId="2" type="noConversion"/>
  </si>
  <si>
    <t>支</t>
    <phoneticPr fontId="3" type="noConversion"/>
  </si>
  <si>
    <t>陽台植栽槽(二層、三層)</t>
    <phoneticPr fontId="3" type="noConversion"/>
  </si>
  <si>
    <t>TH=3.5cm 排水板(底板+立板)</t>
    <phoneticPr fontId="3" type="noConversion"/>
  </si>
  <si>
    <t>回填有機肥沃土 H=60cm</t>
    <phoneticPr fontId="3" type="noConversion"/>
  </si>
  <si>
    <t>四</t>
    <phoneticPr fontId="2" type="noConversion"/>
  </si>
  <si>
    <t>九</t>
    <phoneticPr fontId="2" type="noConversion"/>
  </si>
  <si>
    <t>十</t>
    <phoneticPr fontId="2" type="noConversion"/>
  </si>
  <si>
    <t>自來水箱無毒防水塗膜工程(防水表 O)</t>
    <phoneticPr fontId="2" type="noConversion"/>
  </si>
  <si>
    <t>水箱頂版地坪1:2防水水泥砂漿粉光</t>
    <phoneticPr fontId="2" type="noConversion"/>
  </si>
  <si>
    <t>水箱不銹鋼人孔蓋 90X90cm</t>
    <phoneticPr fontId="2" type="noConversion"/>
  </si>
  <si>
    <t>座</t>
    <phoneticPr fontId="5" type="noConversion"/>
  </si>
  <si>
    <t>㎡</t>
    <phoneticPr fontId="2" type="noConversion"/>
  </si>
  <si>
    <t>水箱牆面1:2防水水泥砂漿打底貼20X20cm釉面磚</t>
    <phoneticPr fontId="2" type="noConversion"/>
  </si>
  <si>
    <t>水箱地坪1:2防水水泥砂漿打底貼20X20cm釉面磚</t>
    <phoneticPr fontId="2" type="noConversion"/>
  </si>
  <si>
    <t>電梯緩衝機坑1:2防水水泥砂漿粉光</t>
    <phoneticPr fontId="2" type="noConversion"/>
  </si>
  <si>
    <t>地坪整體粉光塗5mmTH環氧樹脂耐磨材(麻面)</t>
    <phoneticPr fontId="2" type="noConversion"/>
  </si>
  <si>
    <t>建築排水及道路工程</t>
    <phoneticPr fontId="3" type="noConversion"/>
  </si>
  <si>
    <t>建築排水及道路工程</t>
    <phoneticPr fontId="2" type="noConversion"/>
  </si>
  <si>
    <t>安和,燦通或同等品</t>
    <phoneticPr fontId="2" type="noConversion"/>
  </si>
  <si>
    <t>冠軍,精工,白馬</t>
    <phoneticPr fontId="2" type="noConversion"/>
  </si>
  <si>
    <t>冠軍,精工,白馬</t>
    <phoneticPr fontId="2" type="noConversion"/>
  </si>
  <si>
    <t>冠勝或同等品</t>
    <phoneticPr fontId="3" type="noConversion"/>
  </si>
  <si>
    <t>豐興,東和,海光</t>
    <phoneticPr fontId="2" type="noConversion"/>
  </si>
  <si>
    <t>介護浴室/廁所/茶水間/污物室/配膳室地坪及RC牆防水層(介護浴室H=240cm、廁所/茶水間/污物室/配膳室H=120cm)(防水表 K)</t>
    <phoneticPr fontId="2" type="noConversion"/>
  </si>
  <si>
    <t>介護浴室/廁所/茶水間/污物室/配膳室輕隔間牆防水層(介護浴室H=240cm、廁所/茶水間/污物室/配膳室H=120cm)(防水表 K)</t>
    <phoneticPr fontId="2" type="noConversion"/>
  </si>
  <si>
    <t>樘</t>
    <phoneticPr fontId="2" type="noConversion"/>
  </si>
  <si>
    <t>外牆1:2防水水泥砂漿打底貼磁磚 45X195mm</t>
    <phoneticPr fontId="2" type="noConversion"/>
  </si>
  <si>
    <t>外牆6+6mm膠合熱增強微反射玻璃帷幕</t>
    <phoneticPr fontId="2" type="noConversion"/>
  </si>
  <si>
    <t>外牆6+6mm膠合熱增強微反射玻璃帷幕(含背襯烤漆鋁板)</t>
    <phoneticPr fontId="2" type="noConversion"/>
  </si>
  <si>
    <t>外牆紅色緊急入口倒三角標誌</t>
    <phoneticPr fontId="2" type="noConversion"/>
  </si>
  <si>
    <t xml:space="preserve">入口雨庇3t氟碳烤漆鋁板 </t>
    <phoneticPr fontId="2" type="noConversion"/>
  </si>
  <si>
    <t>防撞扶手</t>
    <phoneticPr fontId="2" type="noConversion"/>
  </si>
  <si>
    <t>M</t>
    <phoneticPr fontId="2" type="noConversion"/>
  </si>
  <si>
    <t>支</t>
    <phoneticPr fontId="2" type="noConversion"/>
  </si>
  <si>
    <t>M3</t>
    <phoneticPr fontId="3" type="noConversion"/>
  </si>
  <si>
    <t>構造物開挖，機械(實方)</t>
    <phoneticPr fontId="2" type="noConversion"/>
  </si>
  <si>
    <t>構造物回填，原材料(實方)</t>
    <phoneticPr fontId="2" type="noConversion"/>
  </si>
  <si>
    <t>外牆1:2防水水泥砂漿粉光刷仿清水塗料</t>
    <phoneticPr fontId="3" type="noConversion"/>
  </si>
  <si>
    <t>屋頂1:2防水水泥砂漿粉光</t>
    <phoneticPr fontId="2" type="noConversion"/>
  </si>
  <si>
    <t>DW1 烤漆鋁門窗 1521X260cm(日照中心)</t>
    <phoneticPr fontId="2" type="noConversion"/>
  </si>
  <si>
    <t>DW3 烤漆鋁門窗+鋁百葉 1590X330cm(1F梯廳)</t>
    <phoneticPr fontId="2" type="noConversion"/>
  </si>
  <si>
    <t>DW4 烤漆鋁門窗 1042.6X330cm(1F照護區)(含背襯板)</t>
    <phoneticPr fontId="2" type="noConversion"/>
  </si>
  <si>
    <t>DW7 烤漆鋁門窗+鋁百葉 1590X300cm(2~3F梯廳)</t>
    <phoneticPr fontId="2" type="noConversion"/>
  </si>
  <si>
    <t>DW8 烤漆鋁門窗 180X260cm(風雨連廊)</t>
    <phoneticPr fontId="2" type="noConversion"/>
  </si>
  <si>
    <t>DW9 烤漆鋁門窗 275X260cm(1F照護區)</t>
    <phoneticPr fontId="2" type="noConversion"/>
  </si>
  <si>
    <t>DW10 烤漆鋁門窗 630X260cm(陽台)</t>
    <phoneticPr fontId="2" type="noConversion"/>
  </si>
  <si>
    <t>DW11 烤漆鋁門窗 210X210cm(走廊)</t>
    <phoneticPr fontId="2" type="noConversion"/>
  </si>
  <si>
    <t>DW2 烤漆鋁門窗+鋁百葉 630X330cm(1F照護區)</t>
    <phoneticPr fontId="2" type="noConversion"/>
  </si>
  <si>
    <t>開挖斜坡面擋水墩</t>
    <phoneticPr fontId="2" type="noConversion"/>
  </si>
  <si>
    <t>十一</t>
  </si>
  <si>
    <t>卜大或同等品</t>
    <phoneticPr fontId="2" type="noConversion"/>
  </si>
  <si>
    <t>套</t>
    <phoneticPr fontId="2" type="noConversion"/>
  </si>
  <si>
    <t>套</t>
    <phoneticPr fontId="2" type="noConversion"/>
  </si>
  <si>
    <t>套</t>
    <phoneticPr fontId="2" type="noConversion"/>
  </si>
  <si>
    <t>六</t>
    <phoneticPr fontId="2" type="noConversion"/>
  </si>
  <si>
    <t>SD08 烤漆鋼板門框 110X240cm</t>
    <phoneticPr fontId="2" type="noConversion"/>
  </si>
  <si>
    <t>SD09 烤漆鋼板門框 190X240cm</t>
    <phoneticPr fontId="2" type="noConversion"/>
  </si>
  <si>
    <t>W2  烤漆鋁窗 150X150cm</t>
    <phoneticPr fontId="2" type="noConversion"/>
  </si>
  <si>
    <t>W10 烤漆鋁百葉 350X100cm(含不銹鋼防蟲網)</t>
    <phoneticPr fontId="2" type="noConversion"/>
  </si>
  <si>
    <t>W11 烤漆鋁百葉 630X100cm(含不銹鋼防蟲網)</t>
    <phoneticPr fontId="2" type="noConversion"/>
  </si>
  <si>
    <t>W13 烤漆鋁百葉 210X90cm(含不銹鋼防蟲網)</t>
    <phoneticPr fontId="2" type="noConversion"/>
  </si>
  <si>
    <t>W14 烤漆鋁百葉 300X100cm(含不銹鋼防蟲網)</t>
    <phoneticPr fontId="2" type="noConversion"/>
  </si>
  <si>
    <t>FW6 烤漆鋁百葉 80X80cm(含不銹鋼防蟲網)</t>
    <phoneticPr fontId="2" type="noConversion"/>
  </si>
  <si>
    <t>FW7 烤漆鋁百葉 360X195cm(含不銹鋼防蟲網)</t>
    <phoneticPr fontId="2" type="noConversion"/>
  </si>
  <si>
    <t>祐明,誠開或同等品</t>
    <phoneticPr fontId="2" type="noConversion"/>
  </si>
  <si>
    <t>片</t>
  </si>
  <si>
    <t>M</t>
    <phoneticPr fontId="2" type="noConversion"/>
  </si>
  <si>
    <t>陽台門檻L型角鐵斷水處理(含固定填縫膠)(防水表 J)</t>
    <phoneticPr fontId="2" type="noConversion"/>
  </si>
  <si>
    <t>屋面複層彩色鋼板系統(防火半小時)(含屋脊,山牆,簷口收邊板)</t>
    <phoneticPr fontId="2" type="noConversion"/>
  </si>
  <si>
    <t>斜坡車道排水淺溝1:2防水水泥砂漿粉光 20X5cm</t>
    <phoneticPr fontId="2" type="noConversion"/>
  </si>
  <si>
    <t>虹牌,明星,九鼎</t>
    <phoneticPr fontId="2" type="noConversion"/>
  </si>
  <si>
    <t>EMCO或同等品</t>
    <phoneticPr fontId="2" type="noConversion"/>
  </si>
  <si>
    <t>太友、菱電或同等品</t>
    <phoneticPr fontId="2" type="noConversion"/>
  </si>
  <si>
    <t>屋面外飾2.5t烤漆鋁板(含C型鋼,Silicone)</t>
    <phoneticPr fontId="2" type="noConversion"/>
  </si>
  <si>
    <t>M</t>
    <phoneticPr fontId="2" type="noConversion"/>
  </si>
  <si>
    <t>隔間與帷幕窗2.5t烤漆鋁料收邊</t>
    <phoneticPr fontId="2" type="noConversion"/>
  </si>
  <si>
    <t>外牆烤漆鋁合金滴水板</t>
    <phoneticPr fontId="2" type="noConversion"/>
  </si>
  <si>
    <t>室外平頂1:2防水水泥砂漿粉光刷仿清水塗料</t>
    <phoneticPr fontId="3" type="noConversion"/>
  </si>
  <si>
    <t>回填低強度混凝土，預拌，140kgf/cm2</t>
    <phoneticPr fontId="2" type="noConversion"/>
  </si>
  <si>
    <t>混凝土，預拌，175kgf/c㎡(墊層)</t>
    <phoneticPr fontId="2" type="noConversion"/>
  </si>
  <si>
    <t>A36鋼結構(含噴防銹底漆處理等)</t>
    <phoneticPr fontId="2" type="noConversion"/>
  </si>
  <si>
    <t>SN490B 鋼結構(含噴防銹底漆處理等)</t>
    <phoneticPr fontId="2" type="noConversion"/>
  </si>
  <si>
    <t>無收縮水泥砂漿(fc'=420kgf/cm2)</t>
    <phoneticPr fontId="2" type="noConversion"/>
  </si>
  <si>
    <t>開挖斜坡面PVC防水帆布</t>
    <phoneticPr fontId="2" type="noConversion"/>
  </si>
  <si>
    <t xml:space="preserve">TYPE"B"雙面單層抗水纖維石膏板隔間牆(潮濕空間)(1hr防火)(H≦5M) </t>
    <phoneticPr fontId="2" type="noConversion"/>
  </si>
  <si>
    <t xml:space="preserve">TYPE"C"雙面單層防潮石膏板+管道間石膏板隔間牆(一般管道空間)(1hr防火)(H≦5M) </t>
    <phoneticPr fontId="2" type="noConversion"/>
  </si>
  <si>
    <t xml:space="preserve">TYPE"C1"雙面單層防潮石膏板+管道間石膏板隔間牆(一般管道空間)(1hr防火)(H≦7M) </t>
    <phoneticPr fontId="2" type="noConversion"/>
  </si>
  <si>
    <t>TYPE"D"雙面單層抗水纖維石膏板+管道間石膏板隔間牆(潮濕管道空間)(1hr防火) (H≦5M)</t>
    <phoneticPr fontId="2" type="noConversion"/>
  </si>
  <si>
    <t>38.1Dx2.5t鍍鋅鋼管+13D鋼棒烤漆扶手欄杆 H=85cm(樓梯)</t>
    <phoneticPr fontId="2" type="noConversion"/>
  </si>
  <si>
    <t>38.1Dx2.5t鍍鋅鋼管烤漆扶壁式扶手欄杆(樓梯)</t>
    <phoneticPr fontId="2" type="noConversion"/>
  </si>
  <si>
    <t>建管勘驗及開工/竣工申請費</t>
    <phoneticPr fontId="2" type="noConversion"/>
  </si>
  <si>
    <t>屋突(機房/樓梯間)頂版防水隔熱層(防水表 H)</t>
    <phoneticPr fontId="2" type="noConversion"/>
  </si>
  <si>
    <t>平頂貼木絲水泥吸音板 25mmTH</t>
    <phoneticPr fontId="2" type="noConversion"/>
  </si>
  <si>
    <t>牆面貼木絲水泥吸音板 25mmTH</t>
    <phoneticPr fontId="2" type="noConversion"/>
  </si>
  <si>
    <t>室外汽/機車斜坡道地坪隨打整平舖8cmTH 細料AC路面</t>
    <phoneticPr fontId="2" type="noConversion"/>
  </si>
  <si>
    <t>燦通或同等品</t>
    <phoneticPr fontId="2" type="noConversion"/>
  </si>
  <si>
    <t>十二</t>
    <phoneticPr fontId="2" type="noConversion"/>
  </si>
  <si>
    <t>FSD02 單扇烤漆鋼板防火門 120X210cm(F60A/遮煙)</t>
    <phoneticPr fontId="2" type="noConversion"/>
  </si>
  <si>
    <t>FSD02-1 單扇烤漆鋼板防火門 120X210cm(F60A)</t>
    <phoneticPr fontId="2" type="noConversion"/>
  </si>
  <si>
    <t>FSD03 單扇烤漆鋼板防火門 100X210cm(F60A/遮煙)</t>
    <phoneticPr fontId="2" type="noConversion"/>
  </si>
  <si>
    <t>FSD03-1 單扇烤漆鋼板防火門 100X210cm(F60A)</t>
    <phoneticPr fontId="2" type="noConversion"/>
  </si>
  <si>
    <t>FSD04 單扇烤漆鋼板防火檢修門 60X150cm(F60B/遮煙)</t>
    <phoneticPr fontId="2" type="noConversion"/>
  </si>
  <si>
    <t>FSD05 雙扇烤漆鋼板防火門 180X210cm(F60A/遮煙)</t>
    <phoneticPr fontId="2" type="noConversion"/>
  </si>
  <si>
    <t>FSD06 雙扇烤漆鋼板防火門 180X240cm(F60A/遮煙)</t>
    <phoneticPr fontId="2" type="noConversion"/>
  </si>
  <si>
    <t>FSD06-1 雙扇烤漆鋼板防火門 180X240cm(F60A)</t>
    <phoneticPr fontId="2" type="noConversion"/>
  </si>
  <si>
    <t>FSD07 雙扇烤漆鋼板防火門 150X210cm(F60A/遮煙)</t>
    <phoneticPr fontId="2" type="noConversion"/>
  </si>
  <si>
    <t>FSD08 雙扇烤漆鋼板防火門 290X240cm(F60A/遮煙)</t>
    <phoneticPr fontId="2" type="noConversion"/>
  </si>
  <si>
    <t>FSD10 雙扇烤漆鋼板防火門 225X210cm(F60A)</t>
    <phoneticPr fontId="2" type="noConversion"/>
  </si>
  <si>
    <t>FSD11 雙扇烤漆鋼板防火門 200X210cm(F60A)</t>
    <phoneticPr fontId="2" type="noConversion"/>
  </si>
  <si>
    <t>XRD01 電動不銹鋼花格式捲門 700X300cm(F60A)</t>
    <phoneticPr fontId="2" type="noConversion"/>
  </si>
  <si>
    <t>NO1 病床梯(1,000Kg , 60m/mim ,4樓4停)</t>
    <phoneticPr fontId="2" type="noConversion"/>
  </si>
  <si>
    <t>NO2 病床兼無障礙梯(1,000Kg , 60m/mim ,4樓4停)</t>
    <phoneticPr fontId="2" type="noConversion"/>
  </si>
  <si>
    <t>陽台,露台地坪1:2防水水泥砂漿打底12.5X60cm止滑木紋磚,C.S.R.(防滑係數)≧0.9</t>
    <phoneticPr fontId="2" type="noConversion"/>
  </si>
  <si>
    <t>地坪結構體隨打整平(整體衛浴處)</t>
    <phoneticPr fontId="2" type="noConversion"/>
  </si>
  <si>
    <t>KEIM或同等品</t>
    <phoneticPr fontId="3" type="noConversion"/>
  </si>
  <si>
    <t>明鴻,燦通,吉霖</t>
    <phoneticPr fontId="2" type="noConversion"/>
  </si>
  <si>
    <t>FSD01 單扇烤漆鋼板防火門 120X240cm(F60A)</t>
    <phoneticPr fontId="2" type="noConversion"/>
  </si>
  <si>
    <t>GD01  烤漆鋼框玻璃電動門 150X210cm</t>
    <phoneticPr fontId="2" type="noConversion"/>
  </si>
  <si>
    <t>GD02  烤漆鋼框玻璃門 180X240cm</t>
    <phoneticPr fontId="2" type="noConversion"/>
  </si>
  <si>
    <t>WD01 不銹鋼氟碳烤漆雙開防水閘門 730X110cm</t>
    <phoneticPr fontId="2" type="noConversion"/>
  </si>
  <si>
    <t>水箱底版下方地坪1:2防水水泥砂漿粉光舖保麗龍 45cmTH(含拆除)</t>
    <phoneticPr fontId="2" type="noConversion"/>
  </si>
  <si>
    <t>廁所15X2.5cm人造石檯面(含外緣倒角)</t>
    <phoneticPr fontId="3" type="noConversion"/>
  </si>
  <si>
    <t>12mmTH人造石洗手檯面 W=60cm</t>
    <phoneticPr fontId="2" type="noConversion"/>
  </si>
  <si>
    <t>開工及上樑典禮及相關雜費</t>
    <phoneticPr fontId="2" type="noConversion"/>
  </si>
  <si>
    <t>原地下室汽車車位塗消(4位),新設汽車車位(4位)</t>
    <phoneticPr fontId="2" type="noConversion"/>
  </si>
  <si>
    <t>原地下室捲門拆除及運棄</t>
    <phoneticPr fontId="2" type="noConversion"/>
  </si>
  <si>
    <t>原室外斜坡車道拆除及運棄</t>
    <phoneticPr fontId="2" type="noConversion"/>
  </si>
  <si>
    <t>FRD01 電動鍍鋅烤漆鋼板捲門+逃生門 (560+120)X300cm(F60A)</t>
    <phoneticPr fontId="2" type="noConversion"/>
  </si>
  <si>
    <t>TYPE"F"單面單層抗水纖維石膏板隔間牆(潮濕空間)(H≦5M)</t>
    <phoneticPr fontId="2" type="noConversion"/>
  </si>
  <si>
    <t>TYPE"E"單層防潮石膏板隔間牆(一般空間)(H≦5M)</t>
    <phoneticPr fontId="2" type="noConversion"/>
  </si>
  <si>
    <t>含有價回收</t>
    <phoneticPr fontId="9" type="noConversion"/>
  </si>
  <si>
    <t>地坪1:2防水水泥砂漿打底貼30X30cm止滑石英磚,C.S.R.(防滑係數)≧0.9</t>
    <phoneticPr fontId="2" type="noConversion"/>
  </si>
  <si>
    <t>地下室外牆內側排水淺溝1:2防水水泥砂漿粉光刷滲透性防水材 20X6cm</t>
    <phoneticPr fontId="2" type="noConversion"/>
  </si>
  <si>
    <t>冠軍,精工,白馬</t>
    <phoneticPr fontId="2" type="noConversion"/>
  </si>
  <si>
    <t>冠軍或同等品</t>
    <phoneticPr fontId="2" type="noConversion"/>
  </si>
  <si>
    <t>環境景觀工程</t>
    <phoneticPr fontId="2" type="noConversion"/>
  </si>
  <si>
    <t>整體衛浴設備工程</t>
    <phoneticPr fontId="9" type="noConversion"/>
  </si>
  <si>
    <t>整體衛浴設備工程</t>
    <phoneticPr fontId="9" type="noConversion"/>
  </si>
  <si>
    <t>接地系統設備工程</t>
  </si>
  <si>
    <t>接地系統設備工程</t>
    <phoneticPr fontId="2" type="noConversion"/>
  </si>
  <si>
    <t>A</t>
  </si>
  <si>
    <t>接地系統</t>
  </si>
  <si>
    <t>電力接地系統 R≦10Ω</t>
  </si>
  <si>
    <t>(01)</t>
  </si>
  <si>
    <t>5cmφ*300cm 離子免再充填式接地電極，具NEGRP測試參考數據及符合UL認證，電極內含不在空氣中溶解之離子礦物質</t>
  </si>
  <si>
    <t>支</t>
  </si>
  <si>
    <t>LEC,Mega Elite, D&amp;E或同等品</t>
  </si>
  <si>
    <t>(02)</t>
  </si>
  <si>
    <t>接地改良劑，每包50磅裝，電阻率為0.5歐姆-米以下，具黏土型保溼特性</t>
  </si>
  <si>
    <t>包</t>
  </si>
  <si>
    <t>(03)</t>
  </si>
  <si>
    <t>鍍銅銅棒19mmφ*300cm(含測試參考極)UL認證品，鋼棒外鍍銅層具UL鋼印</t>
  </si>
  <si>
    <t>2</t>
  </si>
  <si>
    <t>電信接地系統 R≦5Ω</t>
  </si>
  <si>
    <t>(04)</t>
  </si>
  <si>
    <t>接地電阻監視器，具RS232/RS485雙通訊連接埠及量測範圍0.1-2000歐姆</t>
  </si>
  <si>
    <t>組</t>
  </si>
  <si>
    <t>(05)</t>
  </si>
  <si>
    <t>接地電阻監視器箱包括：110V電源配管線，箱體：WxHxD=30CMx50CMx15CM，2.0mm厚鐵板銲製，粉體烤漆，裝配零料</t>
  </si>
  <si>
    <t>(06)</t>
  </si>
  <si>
    <t>地極電位抑制監視器，具LED燈電源指示、異常暫態電壓指示，6位數LCD顯示幕IP66防水等級</t>
  </si>
  <si>
    <t xml:space="preserve">   </t>
  </si>
  <si>
    <t>3</t>
  </si>
  <si>
    <t>避雷接地系統 R≦10Ω</t>
  </si>
  <si>
    <t>4</t>
  </si>
  <si>
    <t>電力接地測試箱包括：
箱體：WxHxD=50CMx35CMx15CM，2.0m/m厚鐵板銲製，粉體烤漆，裝配零料</t>
  </si>
  <si>
    <t>5</t>
  </si>
  <si>
    <t>電信接地測試箱包括：
箱體：WxHxD=50CMx35CMx15CM，2.0m/m厚鐵板銲製，粉體烤漆，裝配零料</t>
  </si>
  <si>
    <t>6</t>
  </si>
  <si>
    <t>避雷接地測試箱包括：
箱體：WxHxD=40CMx55CMx15CM，2.0m/m厚鐵板銲製，粉體烤漆，裝配零料</t>
  </si>
  <si>
    <t>7</t>
  </si>
  <si>
    <t>等電位接地電阻測試箱包括：</t>
  </si>
  <si>
    <t>箱體：WxHxD=45CMx40CMx15CM，2.0m/m厚鐵板銲製，粉體烤漆，裝配零料</t>
  </si>
  <si>
    <t>不銹鋼製等電位箝制器VBD=75VDC±15V
8/20μs 200KA</t>
  </si>
  <si>
    <t>大地暫態電壓計數器，具6位數LCD顯示幕及IP67防水等級</t>
  </si>
  <si>
    <t>8</t>
  </si>
  <si>
    <t>止水銅板(詳大樣圖)</t>
  </si>
  <si>
    <t>9</t>
  </si>
  <si>
    <t>SUS304滲水出線盒</t>
  </si>
  <si>
    <t>只</t>
  </si>
  <si>
    <t>10</t>
  </si>
  <si>
    <t>鑽孔及回填:20cmφx330cm深</t>
  </si>
  <si>
    <t>孔</t>
  </si>
  <si>
    <t>B</t>
  </si>
  <si>
    <t>管線及施工部份</t>
  </si>
  <si>
    <t>管材部份</t>
  </si>
  <si>
    <t>南亞,億豐,大洋</t>
  </si>
  <si>
    <t>20mmφx3.0m/m厚</t>
  </si>
  <si>
    <t>28mmφx3.0m/m厚</t>
  </si>
  <si>
    <t>配管另料</t>
  </si>
  <si>
    <t>線材部分</t>
  </si>
  <si>
    <t>伸泰,華新麗華,大亞</t>
  </si>
  <si>
    <t>BCW100m㎡</t>
  </si>
  <si>
    <t>14m㎡ PVC電線</t>
  </si>
  <si>
    <t>100m㎡ PVC電線</t>
  </si>
  <si>
    <t>配線另件</t>
  </si>
  <si>
    <t>銅粉溶接(包括L.T十字型)</t>
  </si>
  <si>
    <t>C</t>
  </si>
  <si>
    <t>零星材料</t>
  </si>
  <si>
    <t>D</t>
  </si>
  <si>
    <t>現場施工及測試費用</t>
  </si>
  <si>
    <t>E</t>
  </si>
  <si>
    <t>運什費&amp;吊搬費</t>
  </si>
  <si>
    <t>接地改良劑，每包50磅裝，電阻率為0.5歐姆-米以下，具黏土型保溼特性</t>
    <phoneticPr fontId="9" type="noConversion"/>
  </si>
  <si>
    <t>B式側邊型木作燈槽(含塗裝)</t>
    <phoneticPr fontId="9" type="noConversion"/>
  </si>
  <si>
    <t>B式木作燈槽窗簾盒(含塗裝)</t>
    <phoneticPr fontId="9" type="noConversion"/>
  </si>
  <si>
    <t>外牆1:2防水水泥砂漿粉光刷天然礦物塗料</t>
    <phoneticPr fontId="3" type="noConversion"/>
  </si>
  <si>
    <t>風除室平頂輕鋼暗架3t氟碳烤漆鋁板天花</t>
    <phoneticPr fontId="2" type="noConversion"/>
  </si>
  <si>
    <t>室外平頂輕鋼暗架3t氟碳烤漆鋁板天花</t>
    <phoneticPr fontId="3" type="noConversion"/>
  </si>
  <si>
    <t>座</t>
    <phoneticPr fontId="9" type="noConversion"/>
  </si>
  <si>
    <t>AICA浴廁隔間板(含五金配件及門扇等)</t>
    <phoneticPr fontId="2" type="noConversion"/>
  </si>
  <si>
    <t>康福或同等品</t>
    <phoneticPr fontId="9" type="noConversion"/>
  </si>
  <si>
    <t>防撞護角(H=120cm)</t>
    <phoneticPr fontId="2" type="noConversion"/>
  </si>
  <si>
    <t>TYPE"A"雙面單層防潮石膏板隔間牆(一般空間)(1hr防火) (H≦5M)</t>
    <phoneticPr fontId="2" type="noConversion"/>
  </si>
  <si>
    <t>地坪1:2防水水泥砂漿打底貼60X60cm止滑石英磚,C.S.R.(防滑係數)≧0.9</t>
    <phoneticPr fontId="2" type="noConversion"/>
  </si>
  <si>
    <t>平頂輕鋼半明架2'X2'X15mm岩棉板天花</t>
    <phoneticPr fontId="2" type="noConversion"/>
  </si>
  <si>
    <t>平頂輕鋼暗架12mmTH防潮石膏板天花刷防霉乳膠漆(一底二面)</t>
    <phoneticPr fontId="2" type="noConversion"/>
  </si>
  <si>
    <t>平頂輕鋼暗架12mmTH防潮石膏板天花刷乳膠漆(一底二面)</t>
    <phoneticPr fontId="2" type="noConversion"/>
  </si>
  <si>
    <t>平頂輕鋼暗架12mmTH防潮石膏板天花刷乳膠漆(一底二面)(天花高低差)</t>
    <phoneticPr fontId="2" type="noConversion"/>
  </si>
  <si>
    <t>W15 烤漆鋁百葉 60X190cm(含不銹鋼防蟲網)</t>
    <phoneticPr fontId="2" type="noConversion"/>
  </si>
  <si>
    <t>W16 烤漆鋁百葉 120X60cm(含不銹鋼防蟲網)</t>
    <phoneticPr fontId="2" type="noConversion"/>
  </si>
  <si>
    <t>W7  烤漆鋁窗 50X200cm</t>
    <phoneticPr fontId="2" type="noConversion"/>
  </si>
  <si>
    <t>霖德,芫懋,至雷
或同等品</t>
    <phoneticPr fontId="9" type="noConversion"/>
  </si>
  <si>
    <t>整體衛浴(1525 LD)</t>
    <phoneticPr fontId="2" type="noConversion"/>
  </si>
  <si>
    <t>整體衛浴(1525 LC)</t>
    <phoneticPr fontId="2" type="noConversion"/>
  </si>
  <si>
    <t>整體衛浴(1525 LE)</t>
    <phoneticPr fontId="2" type="noConversion"/>
  </si>
  <si>
    <t>整體衛浴(1525 LF)</t>
    <phoneticPr fontId="2" type="noConversion"/>
  </si>
  <si>
    <t>整體衛浴(2020 RA)</t>
    <phoneticPr fontId="2" type="noConversion"/>
  </si>
  <si>
    <t>整體衛浴(2020 LA)</t>
    <phoneticPr fontId="2" type="noConversion"/>
  </si>
  <si>
    <t>整體衛浴(1419 LD)</t>
    <phoneticPr fontId="2" type="noConversion"/>
  </si>
  <si>
    <t>整體衛浴(1419 LA.RA)</t>
    <phoneticPr fontId="2" type="noConversion"/>
  </si>
  <si>
    <t>整體衛浴(1419 LB.RB)</t>
    <phoneticPr fontId="2" type="noConversion"/>
  </si>
  <si>
    <t>整體衛浴(1419 RC)</t>
    <phoneticPr fontId="2" type="noConversion"/>
  </si>
  <si>
    <t>整體衛浴(1525 RA)</t>
    <phoneticPr fontId="2" type="noConversion"/>
  </si>
  <si>
    <t>整體衛浴(1525 RB)</t>
    <phoneticPr fontId="2" type="noConversion"/>
  </si>
  <si>
    <t>錫蘭葉下株HxW=25x30cm 6"盆</t>
    <phoneticPr fontId="2" type="noConversion"/>
  </si>
  <si>
    <t>四色人工草坪 H=25mm</t>
    <phoneticPr fontId="2" type="noConversion"/>
  </si>
  <si>
    <t>M</t>
    <phoneticPr fontId="9" type="noConversion"/>
  </si>
  <si>
    <t>梯廳地坪鋪無障礙警示引導舖面 60X30cm</t>
    <phoneticPr fontId="2" type="noConversion"/>
  </si>
  <si>
    <t>樓梯地坪鋪無障礙警示引導舖面 120X30cm</t>
    <phoneticPr fontId="2" type="noConversion"/>
  </si>
  <si>
    <t>國產品</t>
    <phoneticPr fontId="2" type="noConversion"/>
  </si>
  <si>
    <t>鋼筋續接器 #6(19mm∮)</t>
    <phoneticPr fontId="3" type="noConversion"/>
  </si>
  <si>
    <t>鋼筋續接器 #7(22mm∮)</t>
    <phoneticPr fontId="3" type="noConversion"/>
  </si>
  <si>
    <t>土壤置換 回填混凝土(fc'=140kgf/cm2)+卵礫石(混和比1:1)</t>
    <phoneticPr fontId="2" type="noConversion"/>
  </si>
  <si>
    <t>植筋 (#5)</t>
    <phoneticPr fontId="3" type="noConversion"/>
  </si>
  <si>
    <t>A500 Gr.C 鋼結構(含噴防銹底漆處理等)</t>
    <phoneticPr fontId="2" type="noConversion"/>
  </si>
  <si>
    <t>SN400YB 鋼結構(含噴防銹底漆處理等)</t>
    <phoneticPr fontId="2" type="noConversion"/>
  </si>
  <si>
    <t>D07 烤漆鋼框木質橫拉門 90X210cm(含百葉)</t>
    <phoneticPr fontId="2" type="noConversion"/>
  </si>
  <si>
    <t>RD01 電動鍍鋅烤漆鋼板捲門 200X195cm</t>
    <phoneticPr fontId="2" type="noConversion"/>
  </si>
  <si>
    <t>停車場/室內斜坡車道地坪整體粉光+金鋼砂環氧樹脂耐磨材5mmTH (止滑面)</t>
    <phoneticPr fontId="3" type="noConversion"/>
  </si>
  <si>
    <t>地下室筏基消防水池、汙水暫存池防水層(防水表 C)+1:2防水水泥砂漿粉光</t>
    <phoneticPr fontId="2" type="noConversion"/>
  </si>
  <si>
    <t>室外地下汙水池 1010X660X395cm(含開挖安全措施,CCP,結構及人孔等)</t>
    <phoneticPr fontId="9" type="noConversion"/>
  </si>
  <si>
    <t>室外地下月用油槽 515X600X380cm(含開挖安全措施,CCP,結構及人孔等)</t>
    <phoneticPr fontId="9" type="noConversion"/>
  </si>
  <si>
    <t>M</t>
    <phoneticPr fontId="9" type="noConversion"/>
  </si>
  <si>
    <t>樓梯轉角止滑條TA-552</t>
    <phoneticPr fontId="9" type="noConversion"/>
  </si>
  <si>
    <t>停車場電梯廳牆面圖樣/文字水泥漆標示 210X90cm</t>
  </si>
  <si>
    <t>處</t>
    <phoneticPr fontId="9" type="noConversion"/>
  </si>
  <si>
    <t>M</t>
    <phoneticPr fontId="9" type="noConversion"/>
  </si>
  <si>
    <t>停車場反光鏡(壁掛式及懸吊式) 50cm∮</t>
    <phoneticPr fontId="9" type="noConversion"/>
  </si>
  <si>
    <t>鋁合金車輪擋 55.6X13.6X11cm</t>
    <phoneticPr fontId="2" type="noConversion"/>
  </si>
  <si>
    <t>A式防臭型鑄鐵人孔蓋 80X80cm</t>
  </si>
  <si>
    <t>B式防臭型鑄鐵人孔蓋 160X80cm</t>
  </si>
  <si>
    <t>D式側邊型木作燈槽(含塗裝)</t>
  </si>
  <si>
    <t>A式2t烤漆鋁板窗簾盒</t>
  </si>
  <si>
    <t>C式木作側邊型燈槽+木作窗簾盒(含塗裝)</t>
    <phoneticPr fontId="9" type="noConversion"/>
  </si>
  <si>
    <t>E式中央型木作燈槽(含塗裝)</t>
    <phoneticPr fontId="9" type="noConversion"/>
  </si>
  <si>
    <t>平頂輕鋼明架2'X2'烤漆鋁板天花</t>
    <phoneticPr fontId="2" type="noConversion"/>
  </si>
  <si>
    <t>M</t>
    <phoneticPr fontId="2" type="noConversion"/>
  </si>
  <si>
    <t>入口雨庇20cm寬不銹鋼天溝</t>
    <phoneticPr fontId="2" type="noConversion"/>
  </si>
  <si>
    <t>地下室外牆鋼管鷹架</t>
    <phoneticPr fontId="2" type="noConversion"/>
  </si>
  <si>
    <t>平頂輕鋼暗架天花收邊立面H=10cm</t>
    <phoneticPr fontId="9" type="noConversion"/>
  </si>
  <si>
    <t>鋁窗內側樓梯平台5t烤漆鍍鋅鋼側板</t>
    <phoneticPr fontId="9" type="noConversion"/>
  </si>
  <si>
    <t>原地下室封牆內裝及防水</t>
    <phoneticPr fontId="2" type="noConversion"/>
  </si>
  <si>
    <t>原地下室外牆開孔及運棄</t>
    <phoneticPr fontId="2" type="noConversion"/>
  </si>
  <si>
    <t>筏基100X100cm 維修人孔</t>
    <phoneticPr fontId="2" type="noConversion"/>
  </si>
  <si>
    <t>無障礙停車位牆面圖樣/文字水泥漆標示 245X50cm</t>
    <phoneticPr fontId="9" type="noConversion"/>
  </si>
  <si>
    <t>無障礙廁所標誌15X15cm</t>
    <phoneticPr fontId="2" type="noConversion"/>
  </si>
  <si>
    <t>室外平頂1:2防水水泥砂漿粉光刷耐候漆</t>
    <phoneticPr fontId="3" type="noConversion"/>
  </si>
  <si>
    <t>室外平頂輕鋼暗架9mm抗水纖維板天花刷仿清水塗料</t>
    <phoneticPr fontId="3" type="noConversion"/>
  </si>
  <si>
    <t>室外型平頂輕鋼暗架隱藏式檢修口 60X60cm</t>
    <phoneticPr fontId="2" type="noConversion"/>
  </si>
  <si>
    <t>車道截水溝50cm寬(含60cm寬鍍鋅格柵蓋板,框座及1:2防水砂漿水泥粉光刷滲透性防水劑2.5Kg/㎡等)</t>
    <phoneticPr fontId="2" type="noConversion"/>
  </si>
  <si>
    <t>外牆2t鍍鋅烤漆鋼板</t>
    <phoneticPr fontId="2" type="noConversion"/>
  </si>
  <si>
    <t>外牆3t氟碳烤漆鋁板</t>
    <phoneticPr fontId="2" type="noConversion"/>
  </si>
  <si>
    <t>地下室雙層牆排水淺溝1:2防水水泥砂漿粉光 30X10cm</t>
    <phoneticPr fontId="2" type="noConversion"/>
  </si>
  <si>
    <t>室內機房設備基座鍍鋅鋼板護角 L-50X50X6mmTH</t>
    <phoneticPr fontId="2" type="noConversion"/>
  </si>
  <si>
    <t>ROCKFON或同等品</t>
    <phoneticPr fontId="2" type="noConversion"/>
  </si>
  <si>
    <t>中華,力霸,錦鋐或同等品</t>
    <phoneticPr fontId="2" type="noConversion"/>
  </si>
  <si>
    <t>小便斗及馬桶牆面熱固性強化樹脂板</t>
    <phoneticPr fontId="2" type="noConversion"/>
  </si>
  <si>
    <t>6mmTH玻璃明鏡(含Silicone)</t>
    <phoneticPr fontId="2" type="noConversion"/>
  </si>
  <si>
    <t>TYPE"C" 2mmTH不銹鋼彎製門檻表面毛絲面處理(室內外高低差)</t>
    <phoneticPr fontId="2" type="noConversion"/>
  </si>
  <si>
    <t>廁所截水溝及門檻(超薄型不銹鋼截水溝W=10cm)</t>
    <phoneticPr fontId="2" type="noConversion"/>
  </si>
  <si>
    <t>八</t>
    <phoneticPr fontId="2" type="noConversion"/>
  </si>
  <si>
    <t>25cm寬2層6分夾板面貼木紋美耐板窗台板</t>
    <phoneticPr fontId="9" type="noConversion"/>
  </si>
  <si>
    <t>虹牌,明星,九鼎</t>
  </si>
  <si>
    <t>牆面1:2防水水泥砂漿打底貼30X60cm透心石英磚(含導角處理)</t>
    <phoneticPr fontId="2" type="noConversion"/>
  </si>
  <si>
    <t>牆面貼30X60cm透心石英磚(含導角處理)</t>
    <phoneticPr fontId="2" type="noConversion"/>
  </si>
  <si>
    <t>棄土，近運處理(含PVC保護)(實方)</t>
  </si>
  <si>
    <t>FD01 烤漆鋼框木質防火門 90X210cm(F60A)</t>
    <phoneticPr fontId="2" type="noConversion"/>
  </si>
  <si>
    <t>FD02 烤漆鋼框木質防火門 100X210cm(F60A)</t>
    <phoneticPr fontId="2" type="noConversion"/>
  </si>
  <si>
    <t>FD02-1 烤漆鋼框木質防火門 100X210cm(F60A/遮煙)</t>
    <phoneticPr fontId="2" type="noConversion"/>
  </si>
  <si>
    <t>FD03 烤漆鋼框木質防火門+視窗 120X210cm(F60A)</t>
    <phoneticPr fontId="2" type="noConversion"/>
  </si>
  <si>
    <t>FD05 烤漆鋼框木質防火門 100X240cm(F60A)</t>
    <phoneticPr fontId="2" type="noConversion"/>
  </si>
  <si>
    <t>FD08 烤漆鋼框木質防火橫拉門+視窗 100X210cm(F60A)(手動)</t>
    <phoneticPr fontId="2" type="noConversion"/>
  </si>
  <si>
    <t>FD09 烤漆鋼框木質防火橫拉門 120X210cm(F60A)(手動)</t>
    <phoneticPr fontId="2" type="noConversion"/>
  </si>
  <si>
    <t>FD13 烤漆鋼框木質防火橫拉門 150X210cm(F60A)(全自動)</t>
    <phoneticPr fontId="2" type="noConversion"/>
  </si>
  <si>
    <t>FD14 烤漆鋼框木質防火門 (60+120)X210cm(F60A/遮煙)</t>
    <phoneticPr fontId="2" type="noConversion"/>
  </si>
  <si>
    <t>FD15 烤漆鋼框木質防火門+視窗 (90+90)X210cm(F60A/遮煙)</t>
    <phoneticPr fontId="2" type="noConversion"/>
  </si>
  <si>
    <t>FD16 烤漆鋼框木質防火門+視窗 (80+120)X210cm(F60A/遮煙)</t>
    <phoneticPr fontId="2" type="noConversion"/>
  </si>
  <si>
    <t>外牆6+6mm膠合熱增強微反射玻璃帷幕夾霧膜</t>
    <phoneticPr fontId="2" type="noConversion"/>
  </si>
  <si>
    <t>CW-02 風除室6+6mm膠合熱增強微反射玻璃帷幕門窗1100X300cm(含自動門機,10cmH警示帶等)</t>
    <phoneticPr fontId="2" type="noConversion"/>
  </si>
  <si>
    <t>CW-04 風除室側邊6+6mm膠合熱增強微反射玻璃帷幕窗418X300cm(含10cmH警示帶等)</t>
    <phoneticPr fontId="2" type="noConversion"/>
  </si>
  <si>
    <t>CW-03 風除室側邊6+6mm膠合熱增強微反射玻璃帷幕窗418X300cm(含自動門機,10cmH警示帶等)</t>
    <phoneticPr fontId="2" type="noConversion"/>
  </si>
  <si>
    <t>(四)</t>
    <phoneticPr fontId="2" type="noConversion"/>
  </si>
  <si>
    <t>(四)</t>
    <phoneticPr fontId="2" type="noConversion"/>
  </si>
  <si>
    <t>樓梯地坪1:3水泥砂漿粉光貼2mmTH PVC無縫地毯</t>
    <phoneticPr fontId="2" type="noConversion"/>
  </si>
  <si>
    <t>太格</t>
    <phoneticPr fontId="9" type="noConversion"/>
  </si>
  <si>
    <t>A式燈槽(含塗裝,烤漆鋁格柵)</t>
    <phoneticPr fontId="9" type="noConversion"/>
  </si>
  <si>
    <t>FD10 烤漆鋼框木質防火橫拉門 150X210cm(F60A)(手動)</t>
    <phoneticPr fontId="2" type="noConversion"/>
  </si>
  <si>
    <t>CW-01 風除室6+6mm膠合熱增強微反射玻璃帷幕門窗800X300cm(含自動門機等)</t>
    <phoneticPr fontId="2" type="noConversion"/>
  </si>
  <si>
    <t>D08 烤漆鋼框木質橫拉門 100X210cm(含百葉)</t>
    <phoneticPr fontId="2" type="noConversion"/>
  </si>
  <si>
    <t>明鴻,燦通,吉霖,秉伸</t>
    <phoneticPr fontId="2" type="noConversion"/>
  </si>
  <si>
    <t>W4  烤漆鋁窗 500X100cm</t>
    <phoneticPr fontId="2" type="noConversion"/>
  </si>
  <si>
    <t>DW5 烤漆鋁門窗+鋁百葉 1754.8X330cm(1F活動區)</t>
    <phoneticPr fontId="2" type="noConversion"/>
  </si>
  <si>
    <t>DW6 烤漆鋁門窗 980X330cm(1F照護區)(含背襯板)</t>
    <phoneticPr fontId="2" type="noConversion"/>
  </si>
  <si>
    <t>小便斗2cm人造石隔間板 45X90cm(含五金配件等)</t>
    <phoneticPr fontId="2" type="noConversion"/>
  </si>
  <si>
    <t>TYPE"B" 不銹鋼毛絲面門檻(順平)</t>
    <phoneticPr fontId="2" type="noConversion"/>
  </si>
  <si>
    <t>屋頂不銹鋼管爬梯 H=435cm(含護欄)</t>
    <phoneticPr fontId="2" type="noConversion"/>
  </si>
  <si>
    <t>地下室水箱內不銹鋼管爬梯 H=205cm</t>
    <phoneticPr fontId="2" type="noConversion"/>
  </si>
  <si>
    <t>地下室水箱外不銹鋼管爬梯 H=305cm(含護欄)</t>
    <phoneticPr fontId="2" type="noConversion"/>
  </si>
  <si>
    <t>屋頂中水箱內不銹鋼管爬梯 H=170cm</t>
    <phoneticPr fontId="2" type="noConversion"/>
  </si>
  <si>
    <t>屋頂中水箱外不銹鋼管爬梯 H=270cm</t>
    <phoneticPr fontId="2" type="noConversion"/>
  </si>
  <si>
    <t>屋頂自來水箱內不銹鋼管爬梯 H=250cm</t>
    <phoneticPr fontId="2" type="noConversion"/>
  </si>
  <si>
    <t>屋頂自來水箱外不銹鋼管爬梯 H=350cm(含護欄)</t>
    <phoneticPr fontId="2" type="noConversion"/>
  </si>
  <si>
    <t>地坪整體粉光+3mmTH自平式水泥鋪2mmTH PVC無縫地毯
(激光系列)</t>
    <phoneticPr fontId="2" type="noConversion"/>
  </si>
  <si>
    <t>FB10X40鍍鋅鋼板+13D鋼棒烤漆扶手欄杆 H=120cm(樓梯頂部平台)</t>
    <phoneticPr fontId="2" type="noConversion"/>
  </si>
  <si>
    <t>大廳平頂輕鋼暗架烤漆鋁障板天花(含內部平頂刷漆)</t>
    <phoneticPr fontId="9" type="noConversion"/>
  </si>
  <si>
    <t>室外烤漆鍍鋅鋼板欄杆 H=135cm(欄杆A)</t>
    <phoneticPr fontId="2" type="noConversion"/>
  </si>
  <si>
    <t>室外烤漆鍍鋅鋼板欄杆 H=55cm(欄杆B)</t>
    <phoneticPr fontId="2" type="noConversion"/>
  </si>
  <si>
    <t>室外烤漆鍍鋅鋼板欄杆 H=180cm(欄杆C)</t>
    <phoneticPr fontId="2" type="noConversion"/>
  </si>
  <si>
    <t>室外烤漆鍍鋅鋼板欄杆 H=75cm(欄杆D)</t>
    <phoneticPr fontId="2" type="noConversion"/>
  </si>
  <si>
    <t>室外烤漆鍍鋅鋼板欄杆 H=110cm(欄杆E)</t>
    <phoneticPr fontId="2" type="noConversion"/>
  </si>
  <si>
    <t>室外烤漆鍍鋅鋼板欄杆 H=90cm(欄杆F)</t>
    <phoneticPr fontId="2" type="noConversion"/>
  </si>
  <si>
    <t>平頂1:3水泥砂漿粉光刷乳膠漆(一底二面)</t>
    <phoneticPr fontId="2" type="noConversion"/>
  </si>
  <si>
    <t>景觀鋪面放樣</t>
  </si>
  <si>
    <t>預鑄混凝土緣石 WxDxL=20x30x60cm(含墊層)</t>
  </si>
  <si>
    <t>現澆抿石子石緣石
W=15cm ∮3-5mm灰白色系石
暖紅色系水泥砂漿 外露邊導圓角 R=7.5cm 面層磨光
(含結構)</t>
  </si>
  <si>
    <t>高壓混凝土磚 人造崗石面
TH=1.5cm WxL=30x30cm
防白華砂漿打底貼 溢膠泥滿漿黏著 平縫 WxD=6x2mm 
(含15cm結構板及碎石級配等)(底部為開挖內)</t>
  </si>
  <si>
    <t>高壓混凝土磚 人造崗石面
TH=1.5cm WxL=30x30cm 
防白華砂漿打底貼 溢膠泥滿漿黏著 平縫 WxD=6x2mm 
(含15cm結構板及碎石級配等)</t>
  </si>
  <si>
    <t>高壓混凝土磚 人造崗石面
TH=1.5cm WxL=15x15cm 弧形交丁
防白華砂漿打底貼 溢膠泥滿漿黏著 平縫 D=2mm 
(含15cm結構板及碎石級配等)(底部為開挖內)</t>
  </si>
  <si>
    <t>高壓混凝土磚 人造崗石面
TH=1.5cm WxL=30x30cm 弧形交丁
防白華砂漿打底貼 溢膠泥滿漿黏著 平縫 D=2mm 
(含15cm結構板及碎石級配等)(底部為開挖內)</t>
  </si>
  <si>
    <t>高壓混凝土磚 人造崗石面
TH=1.5cm WxL=15x15cm 弧形交丁
防白華砂漿打底貼 溢膠泥滿漿黏著 平縫 D=2mm 
(含15cm結構板及碎石級配等)</t>
  </si>
  <si>
    <t>高壓混凝土磚 人造崗石面
TH=1.5cm WxL=30x30cm 弧形交丁
防白華砂漿打底貼 溢膠泥滿漿黏著 平縫 D=2mm 
(含15cm結構板及碎石級配等)</t>
  </si>
  <si>
    <t>高壓植草磚 
TH=10cm WxL=6x24cm 
透水砂漿滿漿黏著 預埋2''PVC管@60cm
(含15cm結構板及碎石級配等)</t>
  </si>
  <si>
    <t>現澆混凝土板 
TH=8cm 表面拉毛 點焊鋼絲網 防白華砂漿打底貼
(含15cm碎石級配等)</t>
  </si>
  <si>
    <t>級配碎石
TH=20cm 活鋪</t>
  </si>
  <si>
    <t>內徑W=40cm RC暗溝(含部份鍍鋅格柵板蓋)</t>
  </si>
  <si>
    <t>內徑W=40cm RCP管涵</t>
  </si>
  <si>
    <t>內徑W=40cm RC暗溝</t>
  </si>
  <si>
    <t>混凝土蓋排水溝</t>
  </si>
  <si>
    <t>既有水溝增築</t>
  </si>
  <si>
    <t>既有陰井增築</t>
  </si>
  <si>
    <t>TH=3.5cm 排水板(底板+立板)</t>
  </si>
  <si>
    <t>內徑W=10cm 不鏽鋼排水淺溝</t>
  </si>
  <si>
    <t>內徑W=20cm 化妝排水溝</t>
  </si>
  <si>
    <t>內徑W=40cm 化妝排水溝</t>
  </si>
  <si>
    <t>內徑W=40cm 鍍鋅格柵板排水溝(含花崗石碎粒)</t>
  </si>
  <si>
    <t>內徑W=40cm 鍍鋅格柵板排水溝</t>
  </si>
  <si>
    <t>內徑W=40cm 鍍鋅格柵板排水溝(含不織布)</t>
  </si>
  <si>
    <t>內徑W=30cm FRP溝
(含花崗碎石 下接6"PVC管)</t>
  </si>
  <si>
    <t>透水2"∮HDPE網管(含碎石級配及不織布,接頭等)</t>
  </si>
  <si>
    <t xml:space="preserve">∅=2"PVC管 </t>
  </si>
  <si>
    <t>內徑25x25cm PE陰井</t>
  </si>
  <si>
    <t>內徑60x60cm RC鍍鋅隔柵陰井
上蓋70x70cm鍍鋅格柵井蓋,上覆花崗碎石</t>
  </si>
  <si>
    <t>給水閥箱  水龍頭 鍍鋅(附鎖) 附水管L=3m</t>
  </si>
  <si>
    <t>瀝青混凝土鋪面 TH=8cm (含碎石級配等)</t>
  </si>
  <si>
    <t>鋼筋混凝土鋪面 TH=20cm (含碎石級配等)</t>
  </si>
  <si>
    <t>處</t>
  </si>
  <si>
    <t>座</t>
  </si>
  <si>
    <t>景觀扶手 H=80cm
實木握把 不銹鋼烤漆支撐件</t>
  </si>
  <si>
    <t>金屬圍牆A H=160cm
鍍鋅鋼立柱 W=3.8cm 1.5T PVDF 滿焊於底板 烤漆
鍍鋅鋼底板 WxL=10x10cm 8T 鎖固於基座
鍍鋅鋼橫樑 W=3.8cm 8T 弧型裁切 PVDF 滿焊於立柱 烤漆
3/8"鍍鋅鋼圓管 2.6T PVDF 滿焊於橫樑 烤漆
結構抿石子 七厘石 灰白色系
(含結構)</t>
  </si>
  <si>
    <t>金屬圍牆B H=160cm
鍍鋅鋼立柱 W=3.8cm 1.5T PVDF 滿焊於底板 烤漆
鍍鋅鋼底板 WxL=10x10cm 8T 鎖固於基座
鍍鋅鋼橫樑 W=3.8cm 8T 弧型裁切 PVDF 滿焊於立柱 烤漆
3/8"鍍鋅鋼圓管 2.6T PVDF 滿焊於橫樑 烤漆
結構抿石子 七厘石 灰白色系
(含結構)</t>
  </si>
  <si>
    <t>金屬圍牆C H=180cm
鍍鋅鋼立柱 W=3.8cm 1.5T PVDF 滿焊於底板 烤漆
鍍鋅鋼底板 WxL=10x10cm 8T 鎖固於基座
鍍鋅鋼橫樑 W=3.8cm 8T 弧型裁切 PVDF 滿焊於立柱 烤漆
3/8"鍍鋅鋼圓管 2.6T PVDF 滿焊於橫樑 烤漆
結構抿石子 七厘石 灰白色系
(含結構)</t>
  </si>
  <si>
    <t>彩色鍍鋅菱形網圍籬 H=160cm(含RC基座)</t>
  </si>
  <si>
    <t>抿石子座椅A
H=110cm 弧長=1253cm
抿石子 ∮5-8mm灰白色系石 暖紅色系水泥砂漿  
面層磨光 伸縮縫 WXD=1x1cm 外露邊導圓角
(含結構)</t>
  </si>
  <si>
    <t>抿石子座椅B
H=110cm 弧長=1517cm
抿石子 ∮5-8mm灰白色系石 暖紅色系水泥砂漿 
面層磨光 伸縮縫 WXD=1x1cm 外露邊導圓角
(含結構)</t>
  </si>
  <si>
    <t>抿石子座椅C
H=110cm 弧長=847cm
抿石子 ∮5-8mm灰白色系石 暖紅色系水泥砂漿  
面層磨光 伸縮縫 WXD=1x1cm 外露邊導圓角                 175kgf/cm2混凝土墊層
(含結構)</t>
  </si>
  <si>
    <t>抿石子座椅D
H=40cm R=155cm
抿石子 ∮5-8mm灰白色系石 暖紅色系水泥砂漿 
面層磨光 伸縮縫 WXD=1x1cm 外露邊導圓角
(含結構)</t>
  </si>
  <si>
    <t>抿石子座椅E
H=40cm R=220cm
抿石子 ∮5-8mm灰白色系石 暖紅色系水泥砂漿 
面層磨光 伸縮縫 WXD=1x1cm 外露邊導圓角                                 175kgf/cm2混凝土墊層
(含結構)</t>
  </si>
  <si>
    <t>抿石子花缽G
H=55cm R=130cm
抿石子 ∮5-8mm灰白色系石 暖紅色系水泥砂漿 
面層磨光 伸縮縫 WXD=1x1cm 外露邊導圓角
(含結構)</t>
  </si>
  <si>
    <t>座椅扶手一
緬甸柚木 TH=4 WxL=5x21cm 外露邊導圓角5mm 底部開槽內嵌金屬底板 
支撐件  不銹鋼 8T WxL=15x40cm HL 外露邊導圓角5cm 滿焊於底板鎖固於RC</t>
  </si>
  <si>
    <t>座椅扶手二
緬甸柚木 TH=4cm WxL=5x21cm 外露邊導圓角5mm 底部開槽內嵌金屬底板 
支撐件 不銹鋼 8T WxL=15x35cm HL 外露邊導圓角5cm  滿焊於底板鎖固於RC</t>
  </si>
  <si>
    <t>水磨石茶几(成品)
Glitzhome H=45cm ∅=40cm 沙色</t>
  </si>
  <si>
    <t>戶外搖椅(成品)
 vidaXL  HxWxL=92x70x91.5cm 淡紅色系</t>
  </si>
  <si>
    <t>戶外桌椅組(成品)
夢想騰飛  H=74cm ∅=70cm(桌子) 沙色
HxWxL=78x40x55cm(椅子) 淡紅色系
桌椅組含一桌兩椅</t>
  </si>
  <si>
    <t>J 九芎 HxW=300x350cm GL=18cm</t>
    <phoneticPr fontId="3" type="noConversion"/>
  </si>
  <si>
    <t>K 倒卵葉楠 HxW=350x350cm GL=18cm</t>
    <phoneticPr fontId="3" type="noConversion"/>
  </si>
  <si>
    <t>L1 桂花 HxW=400x400cm GL=20cm</t>
    <phoneticPr fontId="3" type="noConversion"/>
  </si>
  <si>
    <t>L2 桂花 HxW=350x350cm GL=15cm</t>
    <phoneticPr fontId="3" type="noConversion"/>
  </si>
  <si>
    <t>株</t>
    <phoneticPr fontId="3" type="noConversion"/>
  </si>
  <si>
    <t>M 榔榆 HxW=500x600cm GL=25cm</t>
    <phoneticPr fontId="3" type="noConversion"/>
  </si>
  <si>
    <t>N 小花紫薇 HxW=350x300cm GL=15cm</t>
    <phoneticPr fontId="3" type="noConversion"/>
  </si>
  <si>
    <t>株</t>
    <phoneticPr fontId="3" type="noConversion"/>
  </si>
  <si>
    <t>O 柚子 HxW=550x400cm GL=20cm</t>
    <phoneticPr fontId="3" type="noConversion"/>
  </si>
  <si>
    <t>株</t>
    <phoneticPr fontId="3" type="noConversion"/>
  </si>
  <si>
    <t>P 流蘇 HxW=500x350cm GL=20cm</t>
    <phoneticPr fontId="2" type="noConversion"/>
  </si>
  <si>
    <t xml:space="preserve">1 羅漢松 HxW=200x40cm GL=7cm </t>
    <phoneticPr fontId="3" type="noConversion"/>
  </si>
  <si>
    <t>2 燈稱花 HxW=250x350cm GL=18cm</t>
    <phoneticPr fontId="3" type="noConversion"/>
  </si>
  <si>
    <t>3 燈稱花 HxW=250x300cm GL=18cm</t>
    <phoneticPr fontId="3" type="noConversion"/>
  </si>
  <si>
    <t>4 燈稱花 HxW=200x250cm GL=15cm</t>
    <phoneticPr fontId="3" type="noConversion"/>
  </si>
  <si>
    <t>5 燈稱花 HxW=150x200cm GL=15cm</t>
    <phoneticPr fontId="3" type="noConversion"/>
  </si>
  <si>
    <t>6 茶梅 HxW=250x250cm GL=18cm</t>
    <phoneticPr fontId="3" type="noConversion"/>
  </si>
  <si>
    <t>7 細葉醉嬌花 HxW=200x200cm GL=15cm</t>
    <phoneticPr fontId="3" type="noConversion"/>
  </si>
  <si>
    <t>8 西印度櫻桃 HxW=350x350cm GL=15cm</t>
    <phoneticPr fontId="3" type="noConversion"/>
  </si>
  <si>
    <t>9 砂糖橘 HxW=250x200cm GL=15cm</t>
    <phoneticPr fontId="3" type="noConversion"/>
  </si>
  <si>
    <t>10 宜梧 HxW=250x350cm GL=15cm</t>
    <phoneticPr fontId="3" type="noConversion"/>
  </si>
  <si>
    <t>14田代氏石斑木 HxW=280x350cm GL=20cm</t>
    <phoneticPr fontId="2" type="noConversion"/>
  </si>
  <si>
    <t>八角金盤 HxW=60x40cm 6"盆</t>
    <phoneticPr fontId="2" type="noConversion"/>
  </si>
  <si>
    <t>玉葉金花A(大葉白花) HxW=60x30cm 6"盆</t>
    <phoneticPr fontId="2" type="noConversion"/>
  </si>
  <si>
    <t>玉葉金花B(大葉白花) HxW=100x60cm 1尺盆</t>
    <phoneticPr fontId="2" type="noConversion"/>
  </si>
  <si>
    <t>株</t>
    <phoneticPr fontId="3" type="noConversion"/>
  </si>
  <si>
    <t>番茉莉 HxW=50x25cm 6"盆</t>
    <phoneticPr fontId="2" type="noConversion"/>
  </si>
  <si>
    <t>長果月橘 HxW=50x25cm 6"盆</t>
    <phoneticPr fontId="2" type="noConversion"/>
  </si>
  <si>
    <t>海岸擬弗蕨 HxW=30x30cm 6"盆</t>
    <phoneticPr fontId="2" type="noConversion"/>
  </si>
  <si>
    <t>美葉繡線蕨 HxW=30x30cm 6"盆</t>
    <phoneticPr fontId="2" type="noConversion"/>
  </si>
  <si>
    <t>扶桑(阿波羅) HxW=30x30cm 6"盆</t>
    <phoneticPr fontId="2" type="noConversion"/>
  </si>
  <si>
    <t>蔥蘭 HxW=30x25cm 6"盆</t>
    <phoneticPr fontId="2" type="noConversion"/>
  </si>
  <si>
    <t>紫嬌花 HxW=30x25cm 6"盆</t>
    <phoneticPr fontId="2" type="noConversion"/>
  </si>
  <si>
    <t>迷迭香 HxW=30x25cm 6"盆</t>
    <phoneticPr fontId="2" type="noConversion"/>
  </si>
  <si>
    <t>芳香萬壽菊 HxW=30x25cm 6"盆</t>
    <phoneticPr fontId="2" type="noConversion"/>
  </si>
  <si>
    <t>馬鞭草 HxW=30x25cm 6"盆</t>
    <phoneticPr fontId="2" type="noConversion"/>
  </si>
  <si>
    <t>紅花玉芙蓉A HxW=30x25cm 6"盆</t>
    <phoneticPr fontId="2" type="noConversion"/>
  </si>
  <si>
    <t>紅花玉芙蓉B HxW=90x50cm 1尺盆</t>
    <phoneticPr fontId="2" type="noConversion"/>
  </si>
  <si>
    <t>波士頓腎蕨 HxW=25x25cm 6"盆</t>
    <phoneticPr fontId="2" type="noConversion"/>
  </si>
  <si>
    <t>傅氏鳳尾蕨 HxW=25x20cm 6"盆</t>
    <phoneticPr fontId="2" type="noConversion"/>
  </si>
  <si>
    <t>藍星花 HxW=20x25cm 6"盆</t>
    <phoneticPr fontId="2" type="noConversion"/>
  </si>
  <si>
    <t>麥門冬 HxW=20x20cm 6"盆</t>
    <phoneticPr fontId="2" type="noConversion"/>
  </si>
  <si>
    <t>情人菊 HxW=20x20cm 6"盆</t>
    <phoneticPr fontId="2" type="noConversion"/>
  </si>
  <si>
    <t>藍雪花 HxW=20x25cm 6"盆</t>
    <phoneticPr fontId="2" type="noConversion"/>
  </si>
  <si>
    <t>日日春(淡紫) HxW=20x20cm 6"盆</t>
    <phoneticPr fontId="2" type="noConversion"/>
  </si>
  <si>
    <t>薄荷 HxW=15x20cm 4"盆</t>
    <phoneticPr fontId="2" type="noConversion"/>
  </si>
  <si>
    <t>台灣山菊 HxW=10x12cm 4"盆</t>
    <phoneticPr fontId="2" type="noConversion"/>
  </si>
  <si>
    <t>蝦蟆草 HxW=10x10cm 4"盆</t>
    <phoneticPr fontId="2" type="noConversion"/>
  </si>
  <si>
    <t>台北草  含w&gt;30cm草毯  10cmTH粗砂襯底 (密植草毯)</t>
    <phoneticPr fontId="3" type="noConversion"/>
  </si>
  <si>
    <t>㎡</t>
    <phoneticPr fontId="3" type="noConversion"/>
  </si>
  <si>
    <t>混合草籽 噴灑百喜草+聖奧古丁草籽 覆蓋草蓆</t>
    <phoneticPr fontId="3" type="noConversion"/>
  </si>
  <si>
    <t>2"透氣管 上覆蓋細紗網包覆</t>
    <phoneticPr fontId="2" type="noConversion"/>
  </si>
  <si>
    <t>M</t>
    <phoneticPr fontId="3" type="noConversion"/>
  </si>
  <si>
    <t>楓港石 HxWxL=50x50x130cm</t>
    <phoneticPr fontId="2" type="noConversion"/>
  </si>
  <si>
    <t>顆</t>
    <phoneticPr fontId="2" type="noConversion"/>
  </si>
  <si>
    <t>楓港石 HxWxL=20x50x60cm</t>
    <phoneticPr fontId="2" type="noConversion"/>
  </si>
  <si>
    <t>顆</t>
    <phoneticPr fontId="2" type="noConversion"/>
  </si>
  <si>
    <t>楓港石 HxWxL=60x80x150cm</t>
    <phoneticPr fontId="2" type="noConversion"/>
  </si>
  <si>
    <t>顆</t>
    <phoneticPr fontId="2" type="noConversion"/>
  </si>
  <si>
    <t>楓港石 HxWxL=70x80x150cm</t>
    <phoneticPr fontId="2" type="noConversion"/>
  </si>
  <si>
    <t>楓港石 HxWxL=50x70x90cm</t>
    <phoneticPr fontId="2" type="noConversion"/>
  </si>
  <si>
    <t>楓港石 HxWxL=60x70x100cm</t>
    <phoneticPr fontId="2" type="noConversion"/>
  </si>
  <si>
    <t>臺灣基督教門諾會醫療財團法人壽豐長照機構新建工程</t>
    <phoneticPr fontId="2" type="noConversion"/>
  </si>
  <si>
    <t>日期：</t>
    <phoneticPr fontId="2" type="noConversion"/>
  </si>
  <si>
    <t xml:space="preserve">    3.使照申請時配合施作工項"廠商應依相關圖說自行增列項目並詳估費用。</t>
    <phoneticPr fontId="2" type="noConversion"/>
  </si>
  <si>
    <t>註:1.所有材料廠牌之編號為品質標準之參考,經業主與建築師同意可採用同等品之他家廠牌,標單所列項目僅供參考,廠商投標前</t>
    <phoneticPr fontId="9" type="noConversion"/>
  </si>
  <si>
    <t xml:space="preserve">      應自行按圖詳估,如發現與圖說有出入等情形,應合併於單價內或其他相關項目內估計之。</t>
    <phoneticPr fontId="2" type="noConversion"/>
  </si>
  <si>
    <t xml:space="preserve">合     計 </t>
    <phoneticPr fontId="2" type="noConversion"/>
  </si>
  <si>
    <t>工 程 標 單</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</si>
</sst>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3" formatCode="_-* #,##0.00_-;\-* #,##0.00_-;_-* &quot;-&quot;??_-;_-@_-"/>
    <numFmt numFmtId="176" formatCode="#,##0.0_ "/>
    <numFmt numFmtId="177" formatCode="#,##0.0_);[Red]\(#,##0.0\)"/>
    <numFmt numFmtId="178" formatCode="#,##0_);[Red]\(#,##0\)"/>
    <numFmt numFmtId="179" formatCode="#,##0.0_ ;[Red]\-#,##0.0\ "/>
    <numFmt numFmtId="180" formatCode="0.0"/>
    <numFmt numFmtId="181" formatCode="&quot;每坪約&quot;#,##0&quot;元&quot;"/>
    <numFmt numFmtId="182" formatCode="#,##0.000_);[Red]\(#,##0.000\)"/>
    <numFmt numFmtId="183" formatCode="#,##0.0_);\(#,##0.0\)"/>
    <numFmt numFmtId="184" formatCode="_-* #,##0.0_-;\-* #,##0.0_-;_-* &quot;-&quot;_-;_-@_-"/>
    <numFmt numFmtId="185" formatCode="0.0%"/>
    <numFmt numFmtId="186" formatCode="_-* #,##0_-;\-* #,##0_-;_-* &quot;-&quot;??_-;_-@_-"/>
    <numFmt numFmtId="187" formatCode="#,##0_ "/>
    <numFmt numFmtId="189" formatCode="_-* #,##0.0_-;\-* #,##0.0_-;_-* &quot;-&quot;??_-;_-@_-"/>
  </numFmts>
  <fonts count="34">
    <font>
      <sz val="12"/>
      <name val="新細明體"/>
      <family val="1"/>
      <charset val="136"/>
    </font>
    <font>
      <sz val="12"/>
      <name val="新細明體"/>
      <family val="1"/>
      <charset val="136"/>
    </font>
    <font>
      <sz val="9"/>
      <name val="新細明體"/>
      <family val="1"/>
      <charset val="136"/>
    </font>
    <font>
      <sz val="14"/>
      <color indexed="8"/>
      <name val="Times New Roman"/>
      <family val="1"/>
    </font>
    <font>
      <sz val="10"/>
      <name val="Arial"/>
      <family val="2"/>
    </font>
    <font>
      <sz val="14"/>
      <name val="Times New Roman"/>
      <family val="1"/>
    </font>
    <font>
      <sz val="10"/>
      <name val="Helv"/>
      <family val="2"/>
    </font>
    <font>
      <sz val="12"/>
      <color indexed="8"/>
      <name val="新細明體"/>
      <family val="1"/>
      <charset val="136"/>
    </font>
    <font>
      <sz val="12"/>
      <color theme="1"/>
      <name val="新細明體"/>
      <family val="1"/>
      <charset val="136"/>
      <scheme val="minor"/>
    </font>
    <font>
      <sz val="9"/>
      <name val="細明體"/>
      <family val="3"/>
      <charset val="136"/>
    </font>
    <font>
      <sz val="12"/>
      <color rgb="FF9C0006"/>
      <name val="新細明體"/>
      <family val="2"/>
      <charset val="136"/>
      <scheme val="minor"/>
    </font>
    <font>
      <sz val="12"/>
      <name val="Times New Roman"/>
      <family val="1"/>
    </font>
    <font>
      <sz val="14"/>
      <color theme="1"/>
      <name val="微軟正黑體"/>
      <family val="2"/>
      <charset val="136"/>
    </font>
    <font>
      <sz val="20"/>
      <color theme="1"/>
      <name val="微軟正黑體"/>
      <family val="2"/>
      <charset val="136"/>
    </font>
    <font>
      <sz val="12"/>
      <color theme="1"/>
      <name val="微軟正黑體"/>
      <family val="2"/>
      <charset val="136"/>
    </font>
    <font>
      <sz val="10"/>
      <color theme="1"/>
      <name val="微軟正黑體"/>
      <family val="2"/>
      <charset val="136"/>
    </font>
    <font>
      <sz val="18"/>
      <color theme="1"/>
      <name val="微軟正黑體"/>
      <family val="2"/>
      <charset val="136"/>
    </font>
    <font>
      <sz val="16"/>
      <color theme="1"/>
      <name val="微軟正黑體"/>
      <family val="2"/>
      <charset val="136"/>
    </font>
    <font>
      <sz val="11"/>
      <color theme="1"/>
      <name val="微軟正黑體"/>
      <family val="2"/>
      <charset val="136"/>
    </font>
    <font>
      <sz val="16"/>
      <name val="微軟正黑體"/>
      <family val="2"/>
      <charset val="136"/>
    </font>
    <font>
      <sz val="12"/>
      <name val="微軟正黑體"/>
      <family val="2"/>
      <charset val="136"/>
    </font>
    <font>
      <sz val="11"/>
      <name val="微軟正黑體"/>
      <family val="2"/>
      <charset val="136"/>
    </font>
    <font>
      <sz val="14"/>
      <name val="微軟正黑體"/>
      <family val="2"/>
      <charset val="136"/>
    </font>
    <font>
      <b/>
      <sz val="14"/>
      <name val="微軟正黑體"/>
      <family val="2"/>
      <charset val="136"/>
    </font>
    <font>
      <sz val="10"/>
      <name val="微軟正黑體"/>
      <family val="2"/>
      <charset val="136"/>
    </font>
    <font>
      <sz val="13"/>
      <color theme="1"/>
      <name val="微軟正黑體"/>
      <family val="2"/>
      <charset val="136"/>
    </font>
    <font>
      <b/>
      <sz val="12"/>
      <name val="微軟正黑體"/>
      <family val="2"/>
      <charset val="136"/>
    </font>
    <font>
      <b/>
      <sz val="11"/>
      <name val="微軟正黑體"/>
      <family val="2"/>
      <charset val="136"/>
    </font>
    <font>
      <sz val="13"/>
      <name val="微軟正黑體"/>
      <family val="2"/>
      <charset val="136"/>
    </font>
    <font>
      <b/>
      <sz val="13"/>
      <name val="微軟正黑體"/>
      <family val="2"/>
      <charset val="136"/>
    </font>
    <font>
      <b/>
      <sz val="12"/>
      <color theme="1"/>
      <name val="微軟正黑體"/>
      <family val="2"/>
      <charset val="136"/>
    </font>
    <font>
      <sz val="11"/>
      <color rgb="FFFF0000"/>
      <name val="微軟正黑體"/>
      <family val="2"/>
      <charset val="136"/>
    </font>
    <font>
      <sz val="12"/>
      <color rgb="FFFF0000"/>
      <name val="微軟正黑體"/>
      <family val="2"/>
      <charset val="136"/>
    </font>
    <font>
      <sz val="12"/>
      <color theme="8" tint="-0.249977111117893"/>
      <name val="微軟正黑體"/>
      <family val="2"/>
      <charset val="136"/>
    </font>
  </fonts>
  <fills count="4">
    <fill>
      <patternFill patternType="none"/>
    </fill>
    <fill>
      <patternFill patternType="gray125"/>
    </fill>
    <fill>
      <patternFill patternType="solid">
        <fgColor rgb="FFFFC7CE"/>
      </patternFill>
    </fill>
    <fill>
      <patternFill patternType="solid">
        <fgColor theme="0"/>
        <bgColor indexed="64"/>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3">
    <xf numFmtId="0" fontId="0" fillId="0" borderId="0"/>
    <xf numFmtId="0" fontId="1" fillId="0" borderId="0"/>
    <xf numFmtId="0" fontId="1" fillId="0" borderId="0"/>
    <xf numFmtId="0" fontId="1" fillId="0" borderId="0"/>
    <xf numFmtId="0" fontId="7" fillId="0" borderId="0">
      <alignment vertical="center"/>
    </xf>
    <xf numFmtId="0" fontId="4" fillId="0" borderId="0"/>
    <xf numFmtId="0" fontId="4" fillId="0" borderId="0"/>
    <xf numFmtId="0" fontId="4" fillId="0" borderId="0"/>
    <xf numFmtId="43" fontId="1" fillId="0" borderId="0" applyFont="0" applyFill="0" applyBorder="0" applyAlignment="0" applyProtection="0"/>
    <xf numFmtId="0" fontId="4" fillId="0" borderId="0"/>
    <xf numFmtId="0" fontId="4" fillId="0" borderId="0"/>
    <xf numFmtId="9" fontId="1" fillId="0" borderId="0" applyFont="0" applyFill="0" applyBorder="0" applyAlignment="0" applyProtection="0">
      <alignment vertical="center"/>
    </xf>
    <xf numFmtId="0" fontId="6" fillId="0" borderId="0"/>
    <xf numFmtId="43" fontId="1" fillId="0" borderId="0" applyFont="0" applyFill="0" applyBorder="0" applyAlignment="0" applyProtection="0">
      <alignment vertical="center"/>
    </xf>
    <xf numFmtId="0" fontId="1" fillId="0" borderId="0"/>
    <xf numFmtId="41" fontId="1" fillId="0" borderId="0" applyFont="0" applyFill="0" applyBorder="0" applyAlignment="0" applyProtection="0"/>
    <xf numFmtId="0" fontId="1" fillId="0" borderId="0"/>
    <xf numFmtId="0" fontId="4" fillId="0" borderId="0"/>
    <xf numFmtId="0" fontId="8" fillId="0" borderId="0"/>
    <xf numFmtId="0" fontId="1" fillId="0" borderId="0"/>
    <xf numFmtId="0" fontId="10" fillId="2" borderId="0" applyNumberFormat="0" applyBorder="0" applyAlignment="0" applyProtection="0">
      <alignment vertical="center"/>
    </xf>
    <xf numFmtId="0" fontId="11" fillId="0" borderId="0"/>
    <xf numFmtId="0" fontId="1" fillId="0" borderId="0">
      <alignment vertical="center"/>
    </xf>
  </cellStyleXfs>
  <cellXfs count="161">
    <xf numFmtId="0" fontId="0" fillId="0" borderId="0" xfId="0" applyAlignment="1">
      <alignment vertical="center"/>
    </xf>
    <xf numFmtId="0" fontId="12" fillId="0" borderId="0" xfId="0" applyFont="1" applyFill="1"/>
    <xf numFmtId="0" fontId="14" fillId="0" borderId="0" xfId="0" applyFont="1" applyFill="1"/>
    <xf numFmtId="0" fontId="15" fillId="0" borderId="0" xfId="0" applyFont="1" applyFill="1"/>
    <xf numFmtId="0" fontId="16" fillId="0" borderId="0" xfId="0" applyFont="1" applyFill="1" applyAlignment="1">
      <alignment vertical="center"/>
    </xf>
    <xf numFmtId="0" fontId="17" fillId="0" borderId="0" xfId="0" applyFont="1" applyFill="1" applyAlignment="1">
      <alignment vertical="center"/>
    </xf>
    <xf numFmtId="0" fontId="15" fillId="0" borderId="0" xfId="0" applyFont="1" applyFill="1" applyAlignment="1">
      <alignment vertical="center"/>
    </xf>
    <xf numFmtId="0" fontId="14" fillId="0" borderId="0" xfId="0" applyFont="1" applyFill="1" applyAlignment="1">
      <alignment vertical="center"/>
    </xf>
    <xf numFmtId="0" fontId="18" fillId="0" borderId="0" xfId="0" applyFont="1" applyFill="1"/>
    <xf numFmtId="0" fontId="14" fillId="0" borderId="2" xfId="0" applyFont="1" applyFill="1" applyBorder="1" applyAlignment="1">
      <alignment horizontal="center" vertical="center"/>
    </xf>
    <xf numFmtId="0" fontId="12" fillId="0" borderId="0" xfId="0" applyFont="1" applyFill="1" applyAlignment="1">
      <alignment vertical="center"/>
    </xf>
    <xf numFmtId="0" fontId="19" fillId="0" borderId="2" xfId="0" applyFont="1" applyFill="1" applyBorder="1" applyAlignment="1">
      <alignment horizontal="center" vertical="center"/>
    </xf>
    <xf numFmtId="0" fontId="19" fillId="0" borderId="2" xfId="0" applyFont="1" applyFill="1" applyBorder="1" applyAlignment="1">
      <alignment vertical="center"/>
    </xf>
    <xf numFmtId="0" fontId="20" fillId="0" borderId="2" xfId="0" quotePrefix="1" applyFont="1" applyFill="1" applyBorder="1" applyAlignment="1">
      <alignment horizontal="center" vertical="center"/>
    </xf>
    <xf numFmtId="0" fontId="21" fillId="0" borderId="2" xfId="0" quotePrefix="1" applyFont="1" applyFill="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Fill="1" applyBorder="1" applyAlignment="1">
      <alignment vertical="center" shrinkToFit="1"/>
    </xf>
    <xf numFmtId="176" fontId="22" fillId="0" borderId="2" xfId="0" applyNumberFormat="1" applyFont="1" applyFill="1" applyBorder="1" applyAlignment="1">
      <alignment vertical="center"/>
    </xf>
    <xf numFmtId="0" fontId="22" fillId="0" borderId="2" xfId="0" applyFont="1" applyFill="1" applyBorder="1" applyAlignment="1">
      <alignment vertical="center"/>
    </xf>
    <xf numFmtId="177" fontId="22" fillId="0" borderId="2" xfId="0" applyNumberFormat="1" applyFont="1" applyFill="1" applyBorder="1" applyAlignment="1">
      <alignment vertical="center"/>
    </xf>
    <xf numFmtId="0" fontId="21" fillId="0" borderId="2" xfId="0" applyFont="1" applyFill="1" applyBorder="1" applyAlignment="1">
      <alignment vertical="center"/>
    </xf>
    <xf numFmtId="186" fontId="18" fillId="0" borderId="0" xfId="13" applyNumberFormat="1" applyFont="1" applyFill="1" applyAlignment="1">
      <alignment horizontal="center" vertical="center"/>
    </xf>
    <xf numFmtId="185" fontId="12" fillId="0" borderId="0" xfId="11" applyNumberFormat="1" applyFont="1" applyFill="1" applyAlignment="1">
      <alignment vertical="center"/>
    </xf>
    <xf numFmtId="0" fontId="22" fillId="0" borderId="2" xfId="0" quotePrefix="1" applyFont="1" applyFill="1" applyBorder="1" applyAlignment="1">
      <alignment horizontal="center" vertical="center"/>
    </xf>
    <xf numFmtId="179" fontId="22" fillId="0" borderId="2" xfId="0" quotePrefix="1" applyNumberFormat="1" applyFont="1" applyFill="1" applyBorder="1" applyAlignment="1">
      <alignment horizontal="right" vertical="center"/>
    </xf>
    <xf numFmtId="180" fontId="22" fillId="0" borderId="2" xfId="0" applyNumberFormat="1" applyFont="1" applyFill="1" applyBorder="1" applyAlignment="1">
      <alignment vertical="center"/>
    </xf>
    <xf numFmtId="0" fontId="22" fillId="0" borderId="2" xfId="0" quotePrefix="1" applyFont="1" applyFill="1" applyBorder="1" applyAlignment="1">
      <alignment horizontal="left" vertical="center"/>
    </xf>
    <xf numFmtId="185" fontId="22" fillId="0" borderId="2" xfId="0" quotePrefix="1" applyNumberFormat="1" applyFont="1" applyFill="1" applyBorder="1" applyAlignment="1">
      <alignment vertical="center"/>
    </xf>
    <xf numFmtId="179" fontId="22" fillId="0" borderId="2" xfId="0" applyNumberFormat="1" applyFont="1" applyFill="1" applyBorder="1" applyAlignment="1">
      <alignment vertical="center"/>
    </xf>
    <xf numFmtId="0" fontId="22" fillId="0" borderId="2" xfId="0" applyFont="1" applyFill="1" applyBorder="1" applyAlignment="1">
      <alignment horizontal="left" vertical="center"/>
    </xf>
    <xf numFmtId="185" fontId="22" fillId="0" borderId="2" xfId="0" applyNumberFormat="1" applyFont="1" applyFill="1" applyBorder="1" applyAlignment="1">
      <alignment vertical="center"/>
    </xf>
    <xf numFmtId="181" fontId="21" fillId="0" borderId="2" xfId="0" quotePrefix="1" applyNumberFormat="1" applyFont="1" applyFill="1" applyBorder="1" applyAlignment="1">
      <alignment horizontal="left" vertical="center"/>
    </xf>
    <xf numFmtId="10" fontId="12" fillId="0" borderId="0" xfId="11" applyNumberFormat="1" applyFont="1" applyFill="1" applyAlignment="1">
      <alignment vertical="center"/>
    </xf>
    <xf numFmtId="0" fontId="20" fillId="0" borderId="2" xfId="0" quotePrefix="1" applyFont="1" applyFill="1" applyBorder="1" applyAlignment="1">
      <alignment horizontal="left" vertical="center"/>
    </xf>
    <xf numFmtId="0" fontId="20" fillId="0" borderId="2" xfId="0" applyFont="1" applyFill="1" applyBorder="1" applyAlignment="1">
      <alignment horizontal="left" vertical="center"/>
    </xf>
    <xf numFmtId="0" fontId="20" fillId="0" borderId="2" xfId="0" applyFont="1" applyFill="1" applyBorder="1" applyAlignment="1">
      <alignment vertical="center"/>
    </xf>
    <xf numFmtId="186" fontId="22" fillId="0" borderId="2" xfId="13" applyNumberFormat="1" applyFont="1" applyFill="1" applyBorder="1" applyAlignment="1">
      <alignmen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shrinkToFit="1"/>
    </xf>
    <xf numFmtId="0" fontId="20" fillId="0" borderId="2" xfId="0" applyFont="1" applyFill="1" applyBorder="1" applyAlignment="1">
      <alignment horizontal="center" vertical="center"/>
    </xf>
    <xf numFmtId="177" fontId="20" fillId="0" borderId="2" xfId="0" applyNumberFormat="1" applyFont="1" applyFill="1" applyBorder="1" applyAlignment="1">
      <alignment vertical="center"/>
    </xf>
    <xf numFmtId="177" fontId="21" fillId="0" borderId="2" xfId="0" applyNumberFormat="1" applyFont="1" applyFill="1" applyBorder="1" applyAlignment="1">
      <alignment vertical="center"/>
    </xf>
    <xf numFmtId="0" fontId="20" fillId="0" borderId="2" xfId="0" quotePrefix="1" applyFont="1" applyFill="1" applyBorder="1" applyAlignment="1">
      <alignment horizontal="left" vertical="center" wrapText="1" shrinkToFit="1"/>
    </xf>
    <xf numFmtId="0" fontId="20" fillId="0" borderId="2" xfId="0" applyFont="1" applyFill="1" applyBorder="1" applyAlignment="1">
      <alignment horizontal="left" vertical="center" wrapText="1" shrinkToFit="1"/>
    </xf>
    <xf numFmtId="0" fontId="20" fillId="0" borderId="2" xfId="12" applyFont="1" applyFill="1" applyBorder="1" applyAlignment="1">
      <alignment horizontal="center" vertical="center"/>
    </xf>
    <xf numFmtId="0" fontId="21" fillId="0" borderId="2" xfId="12" applyFont="1" applyFill="1" applyBorder="1" applyAlignment="1">
      <alignment vertical="center" shrinkToFit="1"/>
    </xf>
    <xf numFmtId="0" fontId="20" fillId="0" borderId="2" xfId="0" applyFont="1" applyFill="1" applyBorder="1" applyAlignment="1">
      <alignment horizontal="center" vertical="center" wrapText="1" shrinkToFit="1"/>
    </xf>
    <xf numFmtId="182" fontId="21" fillId="0" borderId="2" xfId="0" applyNumberFormat="1" applyFont="1" applyFill="1" applyBorder="1" applyAlignment="1">
      <alignment vertical="center"/>
    </xf>
    <xf numFmtId="186" fontId="14" fillId="0" borderId="0" xfId="13" applyNumberFormat="1" applyFont="1" applyFill="1">
      <alignment vertical="center"/>
    </xf>
    <xf numFmtId="186" fontId="14" fillId="0" borderId="0" xfId="13" applyNumberFormat="1" applyFont="1" applyFill="1" applyAlignment="1">
      <alignment horizontal="center" vertical="center"/>
    </xf>
    <xf numFmtId="0" fontId="23" fillId="0" borderId="2" xfId="0" applyFont="1" applyFill="1" applyBorder="1" applyAlignment="1">
      <alignment vertical="center"/>
    </xf>
    <xf numFmtId="178" fontId="14" fillId="0" borderId="0" xfId="0" applyNumberFormat="1" applyFont="1" applyFill="1" applyAlignment="1">
      <alignment vertical="center"/>
    </xf>
    <xf numFmtId="0" fontId="18" fillId="0" borderId="0" xfId="0" applyFont="1" applyFill="1" applyBorder="1" applyAlignment="1">
      <alignment vertical="center"/>
    </xf>
    <xf numFmtId="0" fontId="14" fillId="0" borderId="0" xfId="0" applyFont="1" applyFill="1" applyBorder="1" applyAlignment="1">
      <alignment vertical="center"/>
    </xf>
    <xf numFmtId="186" fontId="12" fillId="0" borderId="0" xfId="13" applyNumberFormat="1" applyFont="1" applyFill="1">
      <alignment vertical="center"/>
    </xf>
    <xf numFmtId="186" fontId="15" fillId="0" borderId="0" xfId="13" applyNumberFormat="1" applyFont="1" applyFill="1">
      <alignment vertical="center"/>
    </xf>
    <xf numFmtId="186" fontId="14" fillId="0" borderId="0" xfId="13" applyNumberFormat="1" applyFont="1" applyFill="1" applyBorder="1">
      <alignment vertical="center"/>
    </xf>
    <xf numFmtId="0" fontId="21" fillId="0" borderId="2" xfId="12" applyFont="1" applyFill="1" applyBorder="1" applyAlignment="1">
      <alignment horizontal="left" vertical="center" shrinkToFit="1"/>
    </xf>
    <xf numFmtId="177" fontId="14" fillId="0" borderId="2" xfId="0" applyNumberFormat="1" applyFont="1" applyFill="1" applyBorder="1" applyAlignment="1">
      <alignment vertical="center"/>
    </xf>
    <xf numFmtId="0" fontId="18" fillId="0" borderId="0" xfId="0" applyFont="1" applyFill="1" applyAlignment="1">
      <alignment vertical="center"/>
    </xf>
    <xf numFmtId="182" fontId="14" fillId="0" borderId="0" xfId="0" applyNumberFormat="1" applyFont="1" applyFill="1" applyAlignment="1">
      <alignment vertical="center"/>
    </xf>
    <xf numFmtId="0" fontId="20" fillId="0" borderId="2" xfId="0" applyFont="1" applyFill="1" applyBorder="1" applyAlignment="1">
      <alignment horizontal="left" vertical="center" shrinkToFit="1"/>
    </xf>
    <xf numFmtId="177" fontId="20" fillId="0" borderId="2" xfId="0" applyNumberFormat="1" applyFont="1" applyFill="1" applyBorder="1" applyAlignment="1" applyProtection="1">
      <alignment vertical="center"/>
    </xf>
    <xf numFmtId="177" fontId="20" fillId="3" borderId="2" xfId="0" applyNumberFormat="1" applyFont="1" applyFill="1" applyBorder="1" applyAlignment="1">
      <alignment vertical="center"/>
    </xf>
    <xf numFmtId="177" fontId="20" fillId="3" borderId="2" xfId="0" applyNumberFormat="1" applyFont="1" applyFill="1" applyBorder="1" applyAlignment="1">
      <alignment horizontal="right" vertical="center"/>
    </xf>
    <xf numFmtId="0" fontId="15" fillId="0" borderId="0" xfId="0" applyFont="1" applyFill="1" applyAlignment="1"/>
    <xf numFmtId="0" fontId="20" fillId="0" borderId="2" xfId="0" applyFont="1" applyFill="1" applyBorder="1" applyAlignment="1">
      <alignment horizontal="left" vertical="center" wrapText="1"/>
    </xf>
    <xf numFmtId="0" fontId="20" fillId="0" borderId="2" xfId="0" quotePrefix="1" applyFont="1" applyFill="1" applyBorder="1" applyAlignment="1">
      <alignment horizontal="left" vertical="center" wrapText="1"/>
    </xf>
    <xf numFmtId="183" fontId="20" fillId="3" borderId="2" xfId="0" applyNumberFormat="1" applyFont="1" applyFill="1" applyBorder="1" applyAlignment="1">
      <alignment horizontal="right" vertical="center" justifyLastLine="1"/>
    </xf>
    <xf numFmtId="0" fontId="20" fillId="0" borderId="2" xfId="0" applyFont="1" applyFill="1" applyBorder="1" applyAlignment="1">
      <alignment horizontal="center" vertical="center" justifyLastLine="1"/>
    </xf>
    <xf numFmtId="0" fontId="21" fillId="0" borderId="2" xfId="0" quotePrefix="1" applyFont="1" applyFill="1" applyBorder="1" applyAlignment="1">
      <alignment horizontal="left" vertical="center" wrapText="1"/>
    </xf>
    <xf numFmtId="0" fontId="21" fillId="0" borderId="2" xfId="0" quotePrefix="1" applyFont="1" applyFill="1" applyBorder="1" applyAlignment="1">
      <alignment horizontal="left" vertical="center"/>
    </xf>
    <xf numFmtId="0" fontId="21" fillId="0" borderId="2" xfId="0" applyFont="1" applyFill="1" applyBorder="1" applyAlignment="1">
      <alignment horizontal="left" vertical="center"/>
    </xf>
    <xf numFmtId="0" fontId="21" fillId="0" borderId="2" xfId="12" applyFont="1" applyFill="1" applyBorder="1" applyAlignment="1">
      <alignment vertical="center"/>
    </xf>
    <xf numFmtId="177" fontId="20" fillId="3" borderId="2" xfId="12" applyNumberFormat="1" applyFont="1" applyFill="1" applyBorder="1" applyAlignment="1">
      <alignment vertical="center"/>
    </xf>
    <xf numFmtId="0" fontId="20" fillId="3" borderId="2" xfId="0" applyFont="1" applyFill="1" applyBorder="1" applyAlignment="1">
      <alignment horizontal="left" vertical="center"/>
    </xf>
    <xf numFmtId="0" fontId="20" fillId="3" borderId="2" xfId="0" applyFont="1" applyFill="1" applyBorder="1" applyAlignment="1">
      <alignment horizontal="center" vertical="center"/>
    </xf>
    <xf numFmtId="0" fontId="21" fillId="3" borderId="2" xfId="0" applyFont="1" applyFill="1" applyBorder="1" applyAlignment="1">
      <alignment vertical="center"/>
    </xf>
    <xf numFmtId="176" fontId="20" fillId="0" borderId="2" xfId="0" applyNumberFormat="1" applyFont="1" applyFill="1" applyBorder="1" applyAlignment="1">
      <alignment horizontal="left" vertical="center" wrapText="1" shrinkToFit="1"/>
    </xf>
    <xf numFmtId="0" fontId="14" fillId="0" borderId="0" xfId="12" applyFont="1" applyFill="1" applyBorder="1" applyAlignment="1">
      <alignment vertical="center" shrinkToFit="1"/>
    </xf>
    <xf numFmtId="0" fontId="20" fillId="0" borderId="2" xfId="0" applyFont="1" applyFill="1" applyBorder="1" applyAlignment="1">
      <alignment vertical="center" wrapText="1"/>
    </xf>
    <xf numFmtId="0" fontId="18" fillId="0" borderId="0" xfId="0" quotePrefix="1" applyFont="1" applyFill="1" applyBorder="1" applyAlignment="1">
      <alignment horizontal="left" vertical="center"/>
    </xf>
    <xf numFmtId="0" fontId="15" fillId="0" borderId="0" xfId="0" applyFont="1" applyFill="1" applyBorder="1"/>
    <xf numFmtId="0" fontId="12" fillId="0" borderId="0" xfId="0" applyFont="1" applyFill="1" applyBorder="1" applyAlignment="1">
      <alignment vertical="center"/>
    </xf>
    <xf numFmtId="0" fontId="14" fillId="0" borderId="0" xfId="0" applyFont="1" applyFill="1" applyBorder="1"/>
    <xf numFmtId="184" fontId="20" fillId="3" borderId="2" xfId="6" applyNumberFormat="1" applyFont="1" applyFill="1" applyBorder="1" applyAlignment="1">
      <alignment vertical="center"/>
    </xf>
    <xf numFmtId="0" fontId="15" fillId="0" borderId="0" xfId="0" applyFont="1" applyFill="1" applyAlignment="1">
      <alignment horizontal="center" vertical="center"/>
    </xf>
    <xf numFmtId="0" fontId="14" fillId="0" borderId="0" xfId="21" applyFont="1" applyFill="1" applyBorder="1" applyAlignment="1">
      <alignment horizontal="left" vertical="center"/>
    </xf>
    <xf numFmtId="0" fontId="24" fillId="0" borderId="2" xfId="0" applyFont="1" applyFill="1" applyBorder="1" applyAlignment="1">
      <alignment horizontal="left" vertical="center"/>
    </xf>
    <xf numFmtId="177" fontId="14" fillId="0" borderId="0" xfId="0" applyNumberFormat="1" applyFont="1" applyFill="1" applyAlignment="1">
      <alignment vertical="center"/>
    </xf>
    <xf numFmtId="0" fontId="21" fillId="0" borderId="2" xfId="12" applyFont="1" applyFill="1" applyBorder="1" applyAlignment="1">
      <alignment horizontal="left" vertical="center"/>
    </xf>
    <xf numFmtId="0" fontId="25" fillId="0" borderId="0" xfId="0" applyFont="1" applyFill="1" applyAlignment="1">
      <alignment vertical="center"/>
    </xf>
    <xf numFmtId="187" fontId="14" fillId="0" borderId="0" xfId="0" applyNumberFormat="1" applyFont="1" applyFill="1" applyAlignment="1">
      <alignment vertical="center"/>
    </xf>
    <xf numFmtId="0" fontId="20" fillId="0" borderId="2" xfId="0" applyFont="1" applyFill="1" applyBorder="1" applyAlignment="1">
      <alignment vertical="center" wrapText="1" shrinkToFit="1"/>
    </xf>
    <xf numFmtId="177" fontId="20" fillId="0" borderId="2" xfId="0" applyNumberFormat="1" applyFont="1" applyFill="1" applyBorder="1" applyAlignment="1">
      <alignment horizontal="right" vertical="center"/>
    </xf>
    <xf numFmtId="179" fontId="21" fillId="0" borderId="2" xfId="0" applyNumberFormat="1" applyFont="1" applyFill="1" applyBorder="1" applyAlignment="1">
      <alignment vertical="center"/>
    </xf>
    <xf numFmtId="0" fontId="14" fillId="0" borderId="0" xfId="17" applyFont="1" applyFill="1"/>
    <xf numFmtId="183" fontId="20" fillId="0" borderId="2" xfId="0" applyNumberFormat="1" applyFont="1" applyFill="1" applyBorder="1" applyAlignment="1">
      <alignment horizontal="right" vertical="center" justifyLastLine="1"/>
    </xf>
    <xf numFmtId="0" fontId="14" fillId="0" borderId="0" xfId="17" applyFont="1" applyFill="1" applyAlignment="1">
      <alignment vertical="center"/>
    </xf>
    <xf numFmtId="183" fontId="20" fillId="0" borderId="2" xfId="0" applyNumberFormat="1" applyFont="1" applyFill="1" applyBorder="1" applyAlignment="1">
      <alignment horizontal="right" vertical="center"/>
    </xf>
    <xf numFmtId="0" fontId="21" fillId="0" borderId="2" xfId="0" applyFont="1" applyFill="1" applyBorder="1" applyAlignment="1">
      <alignment vertical="center" shrinkToFit="1"/>
    </xf>
    <xf numFmtId="186" fontId="15" fillId="0" borderId="0" xfId="13" applyNumberFormat="1" applyFont="1" applyFill="1" applyAlignment="1">
      <alignment vertical="center"/>
    </xf>
    <xf numFmtId="0" fontId="14" fillId="0" borderId="0" xfId="17" applyFont="1" applyFill="1" applyBorder="1" applyAlignment="1">
      <alignment vertical="center"/>
    </xf>
    <xf numFmtId="184" fontId="20" fillId="0" borderId="2" xfId="6" applyNumberFormat="1" applyFont="1" applyFill="1" applyBorder="1" applyAlignment="1">
      <alignment vertical="center"/>
    </xf>
    <xf numFmtId="0" fontId="20" fillId="0" borderId="2" xfId="6" applyFont="1" applyFill="1" applyBorder="1" applyAlignment="1">
      <alignment horizontal="center" vertical="center"/>
    </xf>
    <xf numFmtId="0" fontId="21" fillId="0" borderId="2" xfId="0" applyFont="1" applyFill="1" applyBorder="1" applyAlignment="1">
      <alignment vertical="center" wrapText="1"/>
    </xf>
    <xf numFmtId="0" fontId="12" fillId="0" borderId="0" xfId="0" applyFont="1" applyFill="1" applyAlignment="1">
      <alignment horizontal="center" vertical="center"/>
    </xf>
    <xf numFmtId="0" fontId="14" fillId="0" borderId="0" xfId="0" applyFont="1" applyFill="1" applyAlignment="1">
      <alignment horizontal="center" vertical="center"/>
    </xf>
    <xf numFmtId="0" fontId="20" fillId="0" borderId="2" xfId="12" quotePrefix="1" applyFont="1" applyFill="1" applyBorder="1" applyAlignment="1">
      <alignment horizontal="left" vertical="center" wrapText="1"/>
    </xf>
    <xf numFmtId="0" fontId="20" fillId="0" borderId="2" xfId="12" applyFont="1" applyFill="1" applyBorder="1" applyAlignment="1">
      <alignment horizontal="left" vertical="center" wrapText="1"/>
    </xf>
    <xf numFmtId="0" fontId="20" fillId="0" borderId="2" xfId="0" applyFont="1" applyFill="1" applyBorder="1" applyAlignment="1">
      <alignment horizontal="right" vertical="center"/>
    </xf>
    <xf numFmtId="0" fontId="23" fillId="0" borderId="2" xfId="0" quotePrefix="1" applyFont="1" applyFill="1" applyBorder="1" applyAlignment="1">
      <alignment horizontal="left" vertical="center"/>
    </xf>
    <xf numFmtId="186" fontId="21" fillId="0" borderId="2" xfId="13" applyNumberFormat="1" applyFont="1" applyFill="1" applyBorder="1">
      <alignment vertical="center"/>
    </xf>
    <xf numFmtId="0" fontId="14" fillId="0" borderId="2" xfId="0" applyFont="1" applyFill="1" applyBorder="1" applyAlignment="1">
      <alignment vertical="center" wrapText="1"/>
    </xf>
    <xf numFmtId="0" fontId="14" fillId="0" borderId="2" xfId="0" applyFont="1" applyFill="1" applyBorder="1" applyAlignment="1">
      <alignment horizontal="left" vertical="center"/>
    </xf>
    <xf numFmtId="0" fontId="23" fillId="0" borderId="2" xfId="0" applyFont="1" applyFill="1" applyBorder="1" applyAlignment="1">
      <alignment horizontal="left" vertical="center"/>
    </xf>
    <xf numFmtId="0" fontId="26" fillId="0" borderId="2" xfId="0" applyFont="1" applyFill="1" applyBorder="1" applyAlignment="1">
      <alignment horizontal="center" vertical="center"/>
    </xf>
    <xf numFmtId="177" fontId="26" fillId="0" borderId="2" xfId="0" applyNumberFormat="1" applyFont="1" applyFill="1" applyBorder="1" applyAlignment="1">
      <alignment vertical="center"/>
    </xf>
    <xf numFmtId="177" fontId="27" fillId="0" borderId="2" xfId="0" applyNumberFormat="1" applyFont="1" applyFill="1" applyBorder="1" applyAlignment="1">
      <alignment vertical="center"/>
    </xf>
    <xf numFmtId="0" fontId="28" fillId="0" borderId="2" xfId="0" applyFont="1" applyFill="1" applyBorder="1" applyAlignment="1">
      <alignment horizontal="center" vertical="center"/>
    </xf>
    <xf numFmtId="49" fontId="28" fillId="0" borderId="2" xfId="0" applyNumberFormat="1" applyFont="1" applyFill="1" applyBorder="1" applyAlignment="1">
      <alignment vertical="center" wrapText="1"/>
    </xf>
    <xf numFmtId="177" fontId="28" fillId="0" borderId="2" xfId="0" applyNumberFormat="1" applyFont="1" applyFill="1" applyBorder="1" applyAlignment="1">
      <alignment vertical="center"/>
    </xf>
    <xf numFmtId="177" fontId="29" fillId="0" borderId="2" xfId="0" applyNumberFormat="1" applyFont="1" applyFill="1" applyBorder="1" applyAlignment="1">
      <alignment vertical="center"/>
    </xf>
    <xf numFmtId="49" fontId="21" fillId="0" borderId="2" xfId="0" applyNumberFormat="1" applyFont="1" applyFill="1" applyBorder="1" applyAlignment="1">
      <alignment vertical="center" wrapText="1"/>
    </xf>
    <xf numFmtId="0" fontId="28" fillId="0" borderId="2" xfId="0" applyFont="1" applyFill="1" applyBorder="1" applyAlignment="1">
      <alignment vertical="center"/>
    </xf>
    <xf numFmtId="178" fontId="28" fillId="0" borderId="2" xfId="0" applyNumberFormat="1" applyFont="1" applyFill="1" applyBorder="1" applyAlignment="1">
      <alignment vertical="center"/>
    </xf>
    <xf numFmtId="177" fontId="28" fillId="0" borderId="2" xfId="0" applyNumberFormat="1" applyFont="1" applyFill="1" applyBorder="1" applyAlignment="1">
      <alignment horizontal="right" vertical="center"/>
    </xf>
    <xf numFmtId="0" fontId="28" fillId="0" borderId="2" xfId="0" quotePrefix="1" applyFont="1" applyFill="1" applyBorder="1" applyAlignment="1">
      <alignment horizontal="center" vertical="center"/>
    </xf>
    <xf numFmtId="176" fontId="28" fillId="0" borderId="2" xfId="0" applyNumberFormat="1" applyFont="1" applyFill="1" applyBorder="1" applyAlignment="1">
      <alignment vertical="center"/>
    </xf>
    <xf numFmtId="185" fontId="28" fillId="0" borderId="2" xfId="0" applyNumberFormat="1" applyFont="1" applyFill="1" applyBorder="1" applyAlignment="1">
      <alignment vertical="center"/>
    </xf>
    <xf numFmtId="179" fontId="28" fillId="0" borderId="2" xfId="0" applyNumberFormat="1" applyFont="1" applyFill="1" applyBorder="1" applyAlignment="1">
      <alignment vertical="center"/>
    </xf>
    <xf numFmtId="0" fontId="30" fillId="0" borderId="2" xfId="0" applyFont="1" applyFill="1" applyBorder="1" applyAlignment="1">
      <alignment horizontal="center" vertical="center"/>
    </xf>
    <xf numFmtId="0" fontId="30" fillId="0" borderId="2" xfId="0" quotePrefix="1" applyFont="1" applyFill="1" applyBorder="1" applyAlignment="1">
      <alignment horizontal="left" vertical="center"/>
    </xf>
    <xf numFmtId="0" fontId="26" fillId="0" borderId="2" xfId="0" quotePrefix="1" applyFont="1" applyFill="1" applyBorder="1" applyAlignment="1">
      <alignment horizontal="left" vertical="center"/>
    </xf>
    <xf numFmtId="0" fontId="15" fillId="0" borderId="0" xfId="0" applyFont="1" applyFill="1" applyBorder="1" applyAlignment="1">
      <alignment vertical="center"/>
    </xf>
    <xf numFmtId="177" fontId="14" fillId="0" borderId="0" xfId="0" applyNumberFormat="1" applyFont="1" applyFill="1" applyAlignment="1">
      <alignment horizontal="left" vertical="center"/>
    </xf>
    <xf numFmtId="0" fontId="12" fillId="0" borderId="0" xfId="0" applyFont="1" applyFill="1" applyAlignment="1">
      <alignment horizontal="left" vertical="center"/>
    </xf>
    <xf numFmtId="186" fontId="27" fillId="0" borderId="2" xfId="13" applyNumberFormat="1" applyFont="1" applyFill="1" applyBorder="1" applyAlignment="1">
      <alignment vertical="center" wrapText="1"/>
    </xf>
    <xf numFmtId="0" fontId="12" fillId="0" borderId="0" xfId="0" applyFont="1" applyFill="1" applyAlignment="1">
      <alignment horizontal="left" vertical="center" wrapText="1"/>
    </xf>
    <xf numFmtId="0" fontId="14" fillId="0" borderId="0" xfId="3" applyFont="1" applyFill="1"/>
    <xf numFmtId="0" fontId="26" fillId="0" borderId="2" xfId="0" applyFont="1" applyFill="1" applyBorder="1" applyAlignment="1">
      <alignment vertical="center"/>
    </xf>
    <xf numFmtId="0" fontId="14" fillId="0" borderId="2" xfId="0" applyFont="1" applyFill="1" applyBorder="1" applyAlignment="1">
      <alignment horizontal="left" vertical="center" wrapText="1"/>
    </xf>
    <xf numFmtId="186" fontId="31" fillId="0" borderId="2" xfId="13" applyNumberFormat="1" applyFont="1" applyFill="1" applyBorder="1">
      <alignment vertical="center"/>
    </xf>
    <xf numFmtId="0" fontId="32" fillId="0" borderId="0" xfId="0" applyFont="1" applyFill="1" applyAlignment="1">
      <alignment vertical="center"/>
    </xf>
    <xf numFmtId="177" fontId="12" fillId="0" borderId="0" xfId="0" applyNumberFormat="1" applyFont="1" applyFill="1" applyAlignment="1">
      <alignment horizontal="left" vertical="center"/>
    </xf>
    <xf numFmtId="177" fontId="32" fillId="0" borderId="2" xfId="0" applyNumberFormat="1" applyFont="1" applyFill="1" applyBorder="1" applyAlignment="1">
      <alignment vertical="center"/>
    </xf>
    <xf numFmtId="186" fontId="27" fillId="0" borderId="2" xfId="13" applyNumberFormat="1" applyFont="1" applyFill="1" applyBorder="1">
      <alignment vertical="center"/>
    </xf>
    <xf numFmtId="176" fontId="20" fillId="0" borderId="2" xfId="20" applyNumberFormat="1" applyFont="1" applyFill="1" applyBorder="1" applyAlignment="1">
      <alignment horizontal="left" vertical="center" wrapText="1" shrinkToFit="1"/>
    </xf>
    <xf numFmtId="177" fontId="14" fillId="0" borderId="0" xfId="0" applyNumberFormat="1" applyFont="1" applyFill="1" applyBorder="1" applyAlignment="1">
      <alignment horizontal="left" vertical="center"/>
    </xf>
    <xf numFmtId="177" fontId="33" fillId="0" borderId="2" xfId="0" applyNumberFormat="1" applyFont="1" applyFill="1" applyBorder="1" applyAlignment="1">
      <alignment vertical="center"/>
    </xf>
    <xf numFmtId="186" fontId="18" fillId="0" borderId="2" xfId="13" applyNumberFormat="1" applyFont="1" applyFill="1" applyBorder="1">
      <alignment vertical="center"/>
    </xf>
    <xf numFmtId="0" fontId="12" fillId="0" borderId="0" xfId="0" applyFont="1" applyAlignment="1">
      <alignment vertical="center"/>
    </xf>
    <xf numFmtId="0" fontId="14" fillId="0" borderId="0" xfId="0" applyFont="1" applyAlignment="1">
      <alignment vertical="center"/>
    </xf>
    <xf numFmtId="177" fontId="20" fillId="0" borderId="1" xfId="0" applyNumberFormat="1" applyFont="1" applyFill="1" applyBorder="1" applyAlignment="1">
      <alignment vertical="center"/>
    </xf>
    <xf numFmtId="189" fontId="20" fillId="0" borderId="2" xfId="0" applyNumberFormat="1" applyFont="1" applyFill="1" applyBorder="1" applyAlignment="1">
      <alignment vertical="center"/>
    </xf>
    <xf numFmtId="189" fontId="20" fillId="0" borderId="2" xfId="12" applyNumberFormat="1" applyFont="1" applyFill="1" applyBorder="1" applyAlignment="1">
      <alignment vertical="center"/>
    </xf>
    <xf numFmtId="0" fontId="14" fillId="0" borderId="0" xfId="0" applyFont="1" applyFill="1" applyBorder="1" applyAlignment="1">
      <alignment horizontal="left" vertical="center"/>
    </xf>
    <xf numFmtId="177" fontId="21" fillId="0" borderId="2" xfId="0" applyNumberFormat="1" applyFont="1" applyFill="1" applyBorder="1" applyAlignment="1">
      <alignment vertical="center" wrapText="1"/>
    </xf>
    <xf numFmtId="0" fontId="14" fillId="0" borderId="0" xfId="0" applyFont="1" applyFill="1" applyAlignment="1">
      <alignment horizontal="center"/>
    </xf>
    <xf numFmtId="0" fontId="25" fillId="0" borderId="0" xfId="0" applyFont="1" applyFill="1" applyAlignment="1">
      <alignment vertical="center" wrapText="1"/>
    </xf>
    <xf numFmtId="0" fontId="13" fillId="0" borderId="0" xfId="0" applyFont="1" applyFill="1" applyAlignment="1">
      <alignment horizontal="center" vertical="center"/>
    </xf>
  </cellXfs>
  <cellStyles count="23">
    <cellStyle name="0,0_x000a__x000a_NA_x000a__x000a_" xfId="14" xr:uid="{00000000-0005-0000-0000-000000000000}"/>
    <cellStyle name="0,0_x000d__x000a_NA_x000d__x000a_" xfId="1" xr:uid="{00000000-0005-0000-0000-000001000000}"/>
    <cellStyle name="0,0_x000d__x000a_NA_x000d__x000a_ 2" xfId="2" xr:uid="{00000000-0005-0000-0000-000002000000}"/>
    <cellStyle name="0,0_x000d__x000a_NA_x000d__x000a_ 5" xfId="19" xr:uid="{00000000-0005-0000-0000-000003000000}"/>
    <cellStyle name="一般" xfId="0" builtinId="0"/>
    <cellStyle name="一般 10" xfId="18" xr:uid="{00000000-0005-0000-0000-000005000000}"/>
    <cellStyle name="一般 2" xfId="3" xr:uid="{00000000-0005-0000-0000-000006000000}"/>
    <cellStyle name="一般 2 2" xfId="16" xr:uid="{00000000-0005-0000-0000-000007000000}"/>
    <cellStyle name="一般 2 3" xfId="22" xr:uid="{00000000-0005-0000-0000-000008000000}"/>
    <cellStyle name="一般 3" xfId="4" xr:uid="{00000000-0005-0000-0000-000009000000}"/>
    <cellStyle name="一般 4" xfId="5" xr:uid="{00000000-0005-0000-0000-00000A000000}"/>
    <cellStyle name="一般 5" xfId="17" xr:uid="{00000000-0005-0000-0000-00000B000000}"/>
    <cellStyle name="一般 6" xfId="21" xr:uid="{00000000-0005-0000-0000-00000C000000}"/>
    <cellStyle name="一般_Output_20071025091858_ap_bdgt" xfId="6" xr:uid="{00000000-0005-0000-0000-00000D000000}"/>
    <cellStyle name="千分位" xfId="13" builtinId="3"/>
    <cellStyle name="千分位 2" xfId="7" xr:uid="{00000000-0005-0000-0000-00000F000000}"/>
    <cellStyle name="千分位 2 2" xfId="8" xr:uid="{00000000-0005-0000-0000-000010000000}"/>
    <cellStyle name="千分位 4" xfId="9" xr:uid="{00000000-0005-0000-0000-000011000000}"/>
    <cellStyle name="千分位[0] 2" xfId="10" xr:uid="{00000000-0005-0000-0000-000012000000}"/>
    <cellStyle name="千分位[0] 3" xfId="15" xr:uid="{00000000-0005-0000-0000-000013000000}"/>
    <cellStyle name="百分比" xfId="11" builtinId="5"/>
    <cellStyle name="樣式 1" xfId="12" xr:uid="{00000000-0005-0000-0000-000015000000}"/>
    <cellStyle name="壞" xfId="20" builtinId="27"/>
  </cellStyles>
  <dxfs count="1">
    <dxf>
      <font>
        <color rgb="FF9C0006"/>
      </font>
      <fill>
        <patternFill>
          <bgColor rgb="FFFFC7CE"/>
        </patternFill>
      </fill>
    </dxf>
  </dxfs>
  <tableStyles count="0" defaultTableStyle="TableStyleMedium2"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IV519"/>
  <sheetViews>
    <sheetView tabSelected="1" view="pageBreakPreview" zoomScaleNormal="100" zoomScaleSheetLayoutView="100" workbookViewId="0">
      <selection activeCell="B2" sqref="B2"/>
    </sheetView>
  </sheetViews>
  <sheetFormatPr defaultColWidth="9" defaultRowHeight="15.6"/>
  <cols>
    <col min="1" max="1" width="6" style="2" customWidth="1"/>
    <col min="2" max="2" width="53.44140625" style="2" customWidth="1"/>
    <col min="3" max="3" width="6.21875" style="158" customWidth="1"/>
    <col min="4" max="4" width="12.109375" style="2" customWidth="1"/>
    <col min="5" max="5" width="13.44140625" style="2" customWidth="1"/>
    <col min="6" max="6" width="18.33203125" style="2" customWidth="1"/>
    <col min="7" max="7" width="20.109375" style="3" customWidth="1"/>
    <col min="8" max="8" width="19" style="2" customWidth="1"/>
    <col min="9" max="9" width="15.88671875" style="2" customWidth="1"/>
    <col min="10" max="11" width="9" style="2" customWidth="1"/>
    <col min="12" max="12" width="17.88671875" style="2" customWidth="1"/>
    <col min="13" max="16" width="9" style="2" customWidth="1"/>
    <col min="17" max="16384" width="9" style="2"/>
  </cols>
  <sheetData>
    <row r="1" spans="1:9" ht="24" customHeight="1">
      <c r="A1" s="160" t="s">
        <v>645</v>
      </c>
      <c r="B1" s="160"/>
      <c r="C1" s="160"/>
      <c r="D1" s="160"/>
      <c r="E1" s="160"/>
      <c r="F1" s="160"/>
      <c r="G1" s="160"/>
    </row>
    <row r="2" spans="1:9" s="1" customFormat="1" ht="39.6" customHeight="1">
      <c r="A2" s="159" t="s">
        <v>50</v>
      </c>
      <c r="B2" s="4" t="s">
        <v>639</v>
      </c>
      <c r="C2" s="5"/>
      <c r="D2" s="6"/>
      <c r="E2" s="6"/>
      <c r="F2" s="6"/>
      <c r="G2" s="7" t="s">
        <v>640</v>
      </c>
      <c r="H2" s="8"/>
    </row>
    <row r="3" spans="1:9" s="10" customFormat="1" ht="22.05" customHeight="1">
      <c r="A3" s="9" t="s">
        <v>60</v>
      </c>
      <c r="B3" s="9" t="s">
        <v>99</v>
      </c>
      <c r="C3" s="9" t="s">
        <v>100</v>
      </c>
      <c r="D3" s="9" t="s">
        <v>101</v>
      </c>
      <c r="E3" s="9" t="s">
        <v>102</v>
      </c>
      <c r="F3" s="9" t="s">
        <v>103</v>
      </c>
      <c r="G3" s="9" t="s">
        <v>104</v>
      </c>
    </row>
    <row r="4" spans="1:9" s="10" customFormat="1" ht="27.9" customHeight="1">
      <c r="A4" s="11" t="s">
        <v>39</v>
      </c>
      <c r="B4" s="12" t="s">
        <v>15</v>
      </c>
      <c r="C4" s="13"/>
      <c r="D4" s="13"/>
      <c r="E4" s="13"/>
      <c r="F4" s="13"/>
      <c r="G4" s="14"/>
    </row>
    <row r="5" spans="1:9" s="10" customFormat="1" ht="27.9" customHeight="1">
      <c r="A5" s="15" t="s">
        <v>23</v>
      </c>
      <c r="B5" s="16" t="s">
        <v>30</v>
      </c>
      <c r="C5" s="15" t="s">
        <v>1</v>
      </c>
      <c r="D5" s="17">
        <v>1</v>
      </c>
      <c r="E5" s="18"/>
      <c r="F5" s="19"/>
      <c r="G5" s="20"/>
      <c r="H5" s="21"/>
      <c r="I5" s="22"/>
    </row>
    <row r="6" spans="1:9" s="10" customFormat="1" ht="27.9" customHeight="1">
      <c r="A6" s="15" t="s">
        <v>24</v>
      </c>
      <c r="B6" s="18" t="s">
        <v>32</v>
      </c>
      <c r="C6" s="15" t="s">
        <v>1</v>
      </c>
      <c r="D6" s="17">
        <v>1</v>
      </c>
      <c r="E6" s="23"/>
      <c r="F6" s="24"/>
      <c r="G6" s="14" t="s">
        <v>2</v>
      </c>
      <c r="H6" s="21"/>
      <c r="I6" s="22"/>
    </row>
    <row r="7" spans="1:9" s="10" customFormat="1" ht="27.9" customHeight="1">
      <c r="A7" s="15" t="s">
        <v>21</v>
      </c>
      <c r="B7" s="18" t="s">
        <v>61</v>
      </c>
      <c r="C7" s="15" t="s">
        <v>1</v>
      </c>
      <c r="D7" s="17">
        <v>1</v>
      </c>
      <c r="E7" s="23"/>
      <c r="F7" s="24"/>
      <c r="G7" s="14"/>
      <c r="H7" s="21"/>
    </row>
    <row r="8" spans="1:9" s="10" customFormat="1" ht="27.9" customHeight="1">
      <c r="A8" s="15" t="s">
        <v>187</v>
      </c>
      <c r="B8" s="18" t="s">
        <v>200</v>
      </c>
      <c r="C8" s="15" t="s">
        <v>1</v>
      </c>
      <c r="D8" s="17">
        <v>1</v>
      </c>
      <c r="E8" s="23"/>
      <c r="F8" s="24"/>
      <c r="G8" s="14"/>
      <c r="H8" s="21"/>
    </row>
    <row r="9" spans="1:9" s="10" customFormat="1" ht="27.9" customHeight="1">
      <c r="A9" s="15" t="s">
        <v>31</v>
      </c>
      <c r="B9" s="18" t="s">
        <v>318</v>
      </c>
      <c r="C9" s="15" t="s">
        <v>1</v>
      </c>
      <c r="D9" s="17">
        <v>1</v>
      </c>
      <c r="E9" s="23"/>
      <c r="F9" s="24"/>
      <c r="G9" s="14"/>
      <c r="H9" s="21"/>
    </row>
    <row r="10" spans="1:9" s="10" customFormat="1" ht="27.9" customHeight="1">
      <c r="A10" s="15" t="s">
        <v>22</v>
      </c>
      <c r="B10" s="18" t="s">
        <v>319</v>
      </c>
      <c r="C10" s="15" t="s">
        <v>1</v>
      </c>
      <c r="D10" s="17">
        <v>1</v>
      </c>
      <c r="E10" s="23"/>
      <c r="F10" s="24"/>
      <c r="G10" s="14"/>
      <c r="H10" s="21"/>
    </row>
    <row r="11" spans="1:9" s="10" customFormat="1" ht="27.9" customHeight="1">
      <c r="A11" s="15" t="s">
        <v>25</v>
      </c>
      <c r="B11" s="18" t="s">
        <v>321</v>
      </c>
      <c r="C11" s="15" t="s">
        <v>1</v>
      </c>
      <c r="D11" s="17">
        <v>1</v>
      </c>
      <c r="E11" s="23"/>
      <c r="F11" s="24"/>
      <c r="G11" s="14"/>
      <c r="H11" s="21"/>
    </row>
    <row r="12" spans="1:9" s="10" customFormat="1" ht="27.9" customHeight="1">
      <c r="A12" s="15"/>
      <c r="B12" s="23" t="s">
        <v>3</v>
      </c>
      <c r="C12" s="15"/>
      <c r="D12" s="25"/>
      <c r="E12" s="18"/>
      <c r="F12" s="17"/>
      <c r="G12" s="20"/>
      <c r="H12" s="21"/>
    </row>
    <row r="13" spans="1:9" s="10" customFormat="1" ht="27.9" customHeight="1">
      <c r="A13" s="15" t="s">
        <v>474</v>
      </c>
      <c r="B13" s="26" t="s">
        <v>4</v>
      </c>
      <c r="C13" s="15" t="s">
        <v>1</v>
      </c>
      <c r="D13" s="17">
        <v>1</v>
      </c>
      <c r="E13" s="27"/>
      <c r="F13" s="28"/>
      <c r="G13" s="20"/>
    </row>
    <row r="14" spans="1:9" s="10" customFormat="1" ht="27.9" customHeight="1">
      <c r="A14" s="15" t="s">
        <v>188</v>
      </c>
      <c r="B14" s="29" t="s">
        <v>45</v>
      </c>
      <c r="C14" s="15" t="s">
        <v>1</v>
      </c>
      <c r="D14" s="17">
        <v>1</v>
      </c>
      <c r="E14" s="27"/>
      <c r="F14" s="28"/>
      <c r="G14" s="20"/>
    </row>
    <row r="15" spans="1:9" s="10" customFormat="1" ht="27.9" customHeight="1">
      <c r="A15" s="15" t="s">
        <v>189</v>
      </c>
      <c r="B15" s="26" t="s">
        <v>46</v>
      </c>
      <c r="C15" s="15" t="s">
        <v>1</v>
      </c>
      <c r="D15" s="17">
        <v>1</v>
      </c>
      <c r="E15" s="27"/>
      <c r="F15" s="28"/>
      <c r="G15" s="20"/>
    </row>
    <row r="16" spans="1:9" s="10" customFormat="1" ht="27.9" customHeight="1">
      <c r="A16" s="15" t="s">
        <v>232</v>
      </c>
      <c r="B16" s="29" t="s">
        <v>105</v>
      </c>
      <c r="C16" s="15" t="s">
        <v>1</v>
      </c>
      <c r="D16" s="17">
        <v>1</v>
      </c>
      <c r="E16" s="27"/>
      <c r="F16" s="28"/>
      <c r="G16" s="20"/>
    </row>
    <row r="17" spans="1:9" s="10" customFormat="1" ht="27.9" customHeight="1">
      <c r="A17" s="18"/>
      <c r="B17" s="23" t="s">
        <v>5</v>
      </c>
      <c r="C17" s="15"/>
      <c r="D17" s="17"/>
      <c r="E17" s="30"/>
      <c r="F17" s="28"/>
      <c r="G17" s="20"/>
    </row>
    <row r="18" spans="1:9" s="10" customFormat="1" ht="27.9" customHeight="1">
      <c r="A18" s="15" t="s">
        <v>279</v>
      </c>
      <c r="B18" s="29" t="s">
        <v>6</v>
      </c>
      <c r="C18" s="15" t="s">
        <v>1</v>
      </c>
      <c r="D18" s="17">
        <v>1</v>
      </c>
      <c r="E18" s="27"/>
      <c r="F18" s="28"/>
      <c r="G18" s="20"/>
    </row>
    <row r="19" spans="1:9" s="10" customFormat="1" ht="27.9" customHeight="1">
      <c r="A19" s="18"/>
      <c r="B19" s="23" t="s">
        <v>7</v>
      </c>
      <c r="C19" s="15"/>
      <c r="D19" s="25"/>
      <c r="E19" s="18"/>
      <c r="F19" s="28"/>
      <c r="G19" s="31"/>
      <c r="I19" s="32"/>
    </row>
    <row r="20" spans="1:9" s="10" customFormat="1" ht="27.9" customHeight="1">
      <c r="A20" s="18"/>
      <c r="B20" s="23"/>
      <c r="C20" s="15"/>
      <c r="D20" s="25"/>
      <c r="E20" s="18"/>
      <c r="F20" s="28"/>
      <c r="G20" s="31"/>
    </row>
    <row r="21" spans="1:9" s="10" customFormat="1" ht="24" customHeight="1">
      <c r="A21" s="18"/>
      <c r="B21" s="23"/>
      <c r="C21" s="15"/>
      <c r="D21" s="25"/>
      <c r="E21" s="18"/>
      <c r="F21" s="28"/>
      <c r="G21" s="31"/>
    </row>
    <row r="22" spans="1:9" s="10" customFormat="1" ht="24" customHeight="1">
      <c r="A22" s="18"/>
      <c r="B22" s="23"/>
      <c r="C22" s="15"/>
      <c r="D22" s="25"/>
      <c r="E22" s="18"/>
      <c r="F22" s="28"/>
      <c r="G22" s="31"/>
    </row>
    <row r="23" spans="1:9" s="10" customFormat="1" ht="24" customHeight="1">
      <c r="A23" s="15"/>
      <c r="B23" s="33" t="s">
        <v>642</v>
      </c>
      <c r="C23" s="23"/>
      <c r="D23" s="23"/>
      <c r="E23" s="23"/>
      <c r="F23" s="23"/>
      <c r="G23" s="14"/>
    </row>
    <row r="24" spans="1:9" s="10" customFormat="1" ht="24" customHeight="1">
      <c r="A24" s="18"/>
      <c r="B24" s="34" t="s">
        <v>643</v>
      </c>
      <c r="C24" s="15"/>
      <c r="D24" s="18"/>
      <c r="E24" s="18"/>
      <c r="F24" s="18"/>
      <c r="G24" s="20"/>
    </row>
    <row r="25" spans="1:9" s="10" customFormat="1" ht="24" customHeight="1">
      <c r="A25" s="18"/>
      <c r="B25" s="35" t="s">
        <v>29</v>
      </c>
      <c r="C25" s="15"/>
      <c r="D25" s="18"/>
      <c r="E25" s="18"/>
      <c r="F25" s="18"/>
      <c r="G25" s="20"/>
    </row>
    <row r="26" spans="1:9" s="10" customFormat="1" ht="24" customHeight="1">
      <c r="A26" s="18"/>
      <c r="B26" s="34" t="s">
        <v>641</v>
      </c>
      <c r="C26" s="15"/>
      <c r="D26" s="25"/>
      <c r="E26" s="18"/>
      <c r="F26" s="17"/>
      <c r="G26" s="20"/>
    </row>
    <row r="27" spans="1:9" s="10" customFormat="1" ht="24" customHeight="1">
      <c r="A27" s="18"/>
      <c r="B27" s="35" t="s">
        <v>145</v>
      </c>
      <c r="C27" s="15"/>
      <c r="D27" s="18"/>
      <c r="E27" s="18"/>
      <c r="F27" s="18"/>
      <c r="G27" s="20"/>
    </row>
    <row r="28" spans="1:9" s="10" customFormat="1" ht="24" customHeight="1">
      <c r="A28" s="18"/>
      <c r="B28" s="35" t="s">
        <v>146</v>
      </c>
      <c r="C28" s="15"/>
      <c r="D28" s="18"/>
      <c r="E28" s="18"/>
      <c r="F28" s="18"/>
      <c r="G28" s="20"/>
    </row>
    <row r="29" spans="1:9" s="10" customFormat="1" ht="24" customHeight="1">
      <c r="A29" s="18"/>
      <c r="C29" s="15"/>
      <c r="D29" s="18"/>
      <c r="E29" s="18"/>
      <c r="F29" s="36"/>
      <c r="G29" s="20"/>
    </row>
    <row r="30" spans="1:9" s="10" customFormat="1" ht="24" customHeight="1">
      <c r="A30" s="18"/>
      <c r="B30" s="35"/>
      <c r="C30" s="15"/>
      <c r="D30" s="18"/>
      <c r="E30" s="18"/>
      <c r="F30" s="18"/>
      <c r="G30" s="20"/>
    </row>
    <row r="31" spans="1:9" s="10" customFormat="1" ht="24" customHeight="1">
      <c r="A31" s="35"/>
      <c r="B31" s="33"/>
      <c r="C31" s="13"/>
      <c r="D31" s="13"/>
      <c r="E31" s="13"/>
      <c r="F31" s="13"/>
      <c r="G31" s="14"/>
    </row>
    <row r="32" spans="1:9" s="3" customFormat="1" ht="24" customHeight="1">
      <c r="A32" s="37" t="s">
        <v>26</v>
      </c>
      <c r="B32" s="38" t="s">
        <v>33</v>
      </c>
      <c r="C32" s="39"/>
      <c r="D32" s="40"/>
      <c r="E32" s="40"/>
      <c r="F32" s="40"/>
      <c r="G32" s="41"/>
      <c r="H32" s="6"/>
    </row>
    <row r="33" spans="1:121" s="3" customFormat="1" ht="24" customHeight="1">
      <c r="A33" s="13">
        <v>1</v>
      </c>
      <c r="B33" s="42" t="s">
        <v>68</v>
      </c>
      <c r="C33" s="39" t="s">
        <v>69</v>
      </c>
      <c r="D33" s="40">
        <v>1</v>
      </c>
      <c r="E33" s="40"/>
      <c r="F33" s="40"/>
      <c r="G33" s="41"/>
      <c r="H33" s="6"/>
    </row>
    <row r="34" spans="1:121" s="3" customFormat="1" ht="24" customHeight="1">
      <c r="A34" s="13">
        <v>2</v>
      </c>
      <c r="B34" s="33" t="s">
        <v>70</v>
      </c>
      <c r="C34" s="39" t="s">
        <v>1</v>
      </c>
      <c r="D34" s="40">
        <v>1</v>
      </c>
      <c r="E34" s="40"/>
      <c r="F34" s="40"/>
      <c r="G34" s="41"/>
      <c r="H34" s="6"/>
    </row>
    <row r="35" spans="1:121" s="3" customFormat="1" ht="31.95" customHeight="1">
      <c r="A35" s="13">
        <v>3</v>
      </c>
      <c r="B35" s="42" t="s">
        <v>71</v>
      </c>
      <c r="C35" s="39" t="s">
        <v>1</v>
      </c>
      <c r="D35" s="40">
        <v>1</v>
      </c>
      <c r="E35" s="40"/>
      <c r="F35" s="40"/>
      <c r="G35" s="41"/>
      <c r="H35" s="6"/>
    </row>
    <row r="36" spans="1:121" s="3" customFormat="1" ht="24" customHeight="1">
      <c r="A36" s="13">
        <v>4</v>
      </c>
      <c r="B36" s="42" t="s">
        <v>72</v>
      </c>
      <c r="C36" s="39" t="s">
        <v>73</v>
      </c>
      <c r="D36" s="40">
        <v>1</v>
      </c>
      <c r="E36" s="40"/>
      <c r="F36" s="40"/>
      <c r="G36" s="41"/>
      <c r="H36" s="6"/>
    </row>
    <row r="37" spans="1:121" s="3" customFormat="1" ht="24" customHeight="1">
      <c r="A37" s="13">
        <v>5</v>
      </c>
      <c r="B37" s="42" t="s">
        <v>74</v>
      </c>
      <c r="C37" s="39" t="s">
        <v>73</v>
      </c>
      <c r="D37" s="40">
        <v>1</v>
      </c>
      <c r="E37" s="40"/>
      <c r="F37" s="40"/>
      <c r="G37" s="41"/>
      <c r="H37" s="6"/>
    </row>
    <row r="38" spans="1:121" s="3" customFormat="1" ht="24" customHeight="1">
      <c r="A38" s="13">
        <v>6</v>
      </c>
      <c r="B38" s="42" t="s">
        <v>75</v>
      </c>
      <c r="C38" s="39" t="s">
        <v>73</v>
      </c>
      <c r="D38" s="40">
        <v>1</v>
      </c>
      <c r="E38" s="40"/>
      <c r="F38" s="40"/>
      <c r="G38" s="41"/>
      <c r="H38" s="6"/>
    </row>
    <row r="39" spans="1:121" s="3" customFormat="1" ht="24" customHeight="1">
      <c r="A39" s="13">
        <v>7</v>
      </c>
      <c r="B39" s="42" t="s">
        <v>76</v>
      </c>
      <c r="C39" s="39" t="s">
        <v>73</v>
      </c>
      <c r="D39" s="40">
        <v>1</v>
      </c>
      <c r="E39" s="40"/>
      <c r="F39" s="40"/>
      <c r="G39" s="41"/>
      <c r="H39" s="6"/>
    </row>
    <row r="40" spans="1:121" s="3" customFormat="1" ht="24" customHeight="1">
      <c r="A40" s="13">
        <v>8</v>
      </c>
      <c r="B40" s="42" t="s">
        <v>77</v>
      </c>
      <c r="C40" s="39" t="s">
        <v>73</v>
      </c>
      <c r="D40" s="40">
        <v>1</v>
      </c>
      <c r="E40" s="40"/>
      <c r="F40" s="40"/>
      <c r="G40" s="41"/>
      <c r="H40" s="6"/>
    </row>
    <row r="41" spans="1:121" s="3" customFormat="1" ht="24" customHeight="1">
      <c r="A41" s="13">
        <v>9</v>
      </c>
      <c r="B41" s="42" t="s">
        <v>78</v>
      </c>
      <c r="C41" s="39" t="s">
        <v>73</v>
      </c>
      <c r="D41" s="40">
        <v>1</v>
      </c>
      <c r="E41" s="40"/>
      <c r="F41" s="40"/>
      <c r="G41" s="41"/>
      <c r="H41" s="6"/>
    </row>
    <row r="42" spans="1:121" s="6" customFormat="1" ht="24" customHeight="1">
      <c r="A42" s="13">
        <v>10</v>
      </c>
      <c r="B42" s="42" t="s">
        <v>116</v>
      </c>
      <c r="C42" s="39" t="s">
        <v>1</v>
      </c>
      <c r="D42" s="40">
        <v>1</v>
      </c>
      <c r="E42" s="40"/>
      <c r="F42" s="40"/>
      <c r="G42" s="41"/>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row>
    <row r="43" spans="1:121" s="3" customFormat="1" ht="24" customHeight="1">
      <c r="A43" s="13">
        <v>11</v>
      </c>
      <c r="B43" s="42" t="s">
        <v>79</v>
      </c>
      <c r="C43" s="39" t="s">
        <v>1</v>
      </c>
      <c r="D43" s="40">
        <v>1</v>
      </c>
      <c r="E43" s="40"/>
      <c r="F43" s="40"/>
      <c r="G43" s="41"/>
      <c r="H43" s="6"/>
    </row>
    <row r="44" spans="1:121" s="3" customFormat="1" ht="24" customHeight="1">
      <c r="A44" s="13">
        <v>12</v>
      </c>
      <c r="B44" s="42" t="s">
        <v>80</v>
      </c>
      <c r="C44" s="39" t="s">
        <v>69</v>
      </c>
      <c r="D44" s="40">
        <v>1</v>
      </c>
      <c r="E44" s="40"/>
      <c r="F44" s="40"/>
      <c r="G44" s="41"/>
      <c r="H44" s="6"/>
    </row>
    <row r="45" spans="1:121" s="3" customFormat="1" ht="24" customHeight="1">
      <c r="A45" s="13">
        <v>13</v>
      </c>
      <c r="B45" s="42" t="s">
        <v>81</v>
      </c>
      <c r="C45" s="39" t="s">
        <v>1</v>
      </c>
      <c r="D45" s="40">
        <v>1</v>
      </c>
      <c r="E45" s="40"/>
      <c r="F45" s="40"/>
      <c r="G45" s="41"/>
      <c r="H45" s="6"/>
    </row>
    <row r="46" spans="1:121" s="3" customFormat="1" ht="24" customHeight="1">
      <c r="A46" s="13">
        <v>14</v>
      </c>
      <c r="B46" s="42" t="s">
        <v>82</v>
      </c>
      <c r="C46" s="39" t="s">
        <v>73</v>
      </c>
      <c r="D46" s="40">
        <v>1</v>
      </c>
      <c r="E46" s="40"/>
      <c r="F46" s="40"/>
      <c r="G46" s="41"/>
      <c r="H46" s="6"/>
    </row>
    <row r="47" spans="1:121" s="3" customFormat="1" ht="24" customHeight="1">
      <c r="A47" s="13">
        <v>15</v>
      </c>
      <c r="B47" s="42" t="s">
        <v>117</v>
      </c>
      <c r="C47" s="39" t="s">
        <v>1</v>
      </c>
      <c r="D47" s="40">
        <v>1</v>
      </c>
      <c r="E47" s="40"/>
      <c r="F47" s="40"/>
      <c r="G47" s="41"/>
      <c r="H47" s="6"/>
    </row>
    <row r="48" spans="1:121" s="3" customFormat="1" ht="24" customHeight="1">
      <c r="A48" s="13">
        <v>16</v>
      </c>
      <c r="B48" s="43" t="s">
        <v>83</v>
      </c>
      <c r="C48" s="39" t="s">
        <v>1</v>
      </c>
      <c r="D48" s="40">
        <v>1</v>
      </c>
      <c r="E48" s="40"/>
      <c r="F48" s="40"/>
      <c r="G48" s="41"/>
      <c r="H48" s="6"/>
    </row>
    <row r="49" spans="1:13" s="3" customFormat="1" ht="24" customHeight="1">
      <c r="A49" s="13">
        <v>17</v>
      </c>
      <c r="B49" s="42" t="s">
        <v>84</v>
      </c>
      <c r="C49" s="39" t="s">
        <v>1</v>
      </c>
      <c r="D49" s="40">
        <v>1</v>
      </c>
      <c r="E49" s="40"/>
      <c r="F49" s="40"/>
      <c r="G49" s="41"/>
      <c r="H49" s="6"/>
    </row>
    <row r="50" spans="1:13" s="3" customFormat="1" ht="24" customHeight="1">
      <c r="A50" s="13">
        <v>18</v>
      </c>
      <c r="B50" s="42" t="s">
        <v>85</v>
      </c>
      <c r="C50" s="44" t="s">
        <v>69</v>
      </c>
      <c r="D50" s="40">
        <v>1</v>
      </c>
      <c r="E50" s="40"/>
      <c r="F50" s="40"/>
      <c r="G50" s="45"/>
      <c r="H50" s="6"/>
    </row>
    <row r="51" spans="1:13" s="3" customFormat="1" ht="24" customHeight="1">
      <c r="A51" s="13">
        <v>19</v>
      </c>
      <c r="B51" s="42" t="s">
        <v>273</v>
      </c>
      <c r="C51" s="39" t="s">
        <v>69</v>
      </c>
      <c r="D51" s="40">
        <v>1</v>
      </c>
      <c r="E51" s="40"/>
      <c r="F51" s="40"/>
      <c r="G51" s="41"/>
      <c r="H51" s="6"/>
    </row>
    <row r="52" spans="1:13" s="3" customFormat="1" ht="24" customHeight="1">
      <c r="A52" s="13">
        <v>20</v>
      </c>
      <c r="B52" s="42" t="s">
        <v>306</v>
      </c>
      <c r="C52" s="39" t="s">
        <v>1</v>
      </c>
      <c r="D52" s="40">
        <v>1</v>
      </c>
      <c r="E52" s="40"/>
      <c r="F52" s="40"/>
      <c r="G52" s="41"/>
      <c r="H52" s="6"/>
    </row>
    <row r="53" spans="1:13" s="3" customFormat="1" ht="24" customHeight="1">
      <c r="A53" s="13">
        <v>21</v>
      </c>
      <c r="B53" s="42" t="s">
        <v>86</v>
      </c>
      <c r="C53" s="44" t="s">
        <v>69</v>
      </c>
      <c r="D53" s="40">
        <v>1</v>
      </c>
      <c r="E53" s="40"/>
      <c r="F53" s="40"/>
      <c r="G53" s="45"/>
      <c r="H53" s="6"/>
    </row>
    <row r="54" spans="1:13" s="10" customFormat="1" ht="24" customHeight="1">
      <c r="A54" s="39"/>
      <c r="B54" s="46" t="s">
        <v>16</v>
      </c>
      <c r="C54" s="39"/>
      <c r="D54" s="40"/>
      <c r="E54" s="40"/>
      <c r="F54" s="40"/>
      <c r="G54" s="47"/>
      <c r="H54" s="48"/>
      <c r="I54" s="49"/>
    </row>
    <row r="55" spans="1:13" s="10" customFormat="1" ht="24" customHeight="1">
      <c r="A55" s="39"/>
      <c r="B55" s="46"/>
      <c r="C55" s="39"/>
      <c r="D55" s="40"/>
      <c r="E55" s="40"/>
      <c r="F55" s="40"/>
      <c r="G55" s="47"/>
      <c r="H55" s="48"/>
      <c r="I55" s="49"/>
    </row>
    <row r="56" spans="1:13" s="10" customFormat="1" ht="24" customHeight="1">
      <c r="A56" s="15"/>
      <c r="B56" s="18"/>
      <c r="C56" s="39"/>
      <c r="D56" s="40"/>
      <c r="E56" s="40"/>
      <c r="F56" s="40"/>
      <c r="G56" s="20"/>
      <c r="I56" s="3"/>
    </row>
    <row r="57" spans="1:13" s="10" customFormat="1" ht="24" customHeight="1">
      <c r="A57" s="37" t="s">
        <v>27</v>
      </c>
      <c r="B57" s="50" t="s">
        <v>32</v>
      </c>
      <c r="C57" s="39"/>
      <c r="D57" s="40"/>
      <c r="E57" s="40"/>
      <c r="F57" s="40"/>
      <c r="G57" s="20"/>
      <c r="I57" s="3"/>
    </row>
    <row r="58" spans="1:13" s="10" customFormat="1" ht="24" customHeight="1">
      <c r="A58" s="39">
        <v>1</v>
      </c>
      <c r="B58" s="35" t="s">
        <v>218</v>
      </c>
      <c r="C58" s="39" t="s">
        <v>8</v>
      </c>
      <c r="D58" s="40">
        <f>10679</f>
        <v>10679</v>
      </c>
      <c r="E58" s="40"/>
      <c r="F58" s="40"/>
      <c r="G58" s="20"/>
      <c r="I58" s="3"/>
    </row>
    <row r="59" spans="1:13" s="10" customFormat="1" ht="24" customHeight="1">
      <c r="A59" s="39">
        <v>2</v>
      </c>
      <c r="B59" s="35" t="s">
        <v>219</v>
      </c>
      <c r="C59" s="39" t="s">
        <v>8</v>
      </c>
      <c r="D59" s="40">
        <f>9432</f>
        <v>9432</v>
      </c>
      <c r="E59" s="40"/>
      <c r="F59" s="40"/>
      <c r="G59" s="20"/>
      <c r="H59" s="51"/>
      <c r="I59" s="3"/>
    </row>
    <row r="60" spans="1:13" s="10" customFormat="1" ht="24" customHeight="1">
      <c r="A60" s="39">
        <v>3</v>
      </c>
      <c r="B60" s="35" t="s">
        <v>479</v>
      </c>
      <c r="C60" s="39" t="s">
        <v>8</v>
      </c>
      <c r="D60" s="40">
        <f>1247</f>
        <v>1247</v>
      </c>
      <c r="E60" s="40"/>
      <c r="F60" s="40"/>
      <c r="G60" s="20"/>
      <c r="H60" s="51"/>
      <c r="I60" s="3"/>
    </row>
    <row r="61" spans="1:13" s="6" customFormat="1" ht="24" customHeight="1">
      <c r="A61" s="39">
        <v>4</v>
      </c>
      <c r="B61" s="35" t="s">
        <v>266</v>
      </c>
      <c r="C61" s="39" t="s">
        <v>139</v>
      </c>
      <c r="D61" s="40">
        <f>1677</f>
        <v>1677</v>
      </c>
      <c r="E61" s="40"/>
      <c r="F61" s="40"/>
      <c r="G61" s="20"/>
      <c r="H61" s="52"/>
      <c r="I61" s="53"/>
      <c r="J61" s="54"/>
      <c r="K61" s="55"/>
      <c r="L61" s="55"/>
      <c r="M61" s="56"/>
    </row>
    <row r="62" spans="1:13" s="6" customFormat="1" ht="24" customHeight="1">
      <c r="A62" s="39">
        <v>5</v>
      </c>
      <c r="B62" s="35" t="s">
        <v>231</v>
      </c>
      <c r="C62" s="39" t="s">
        <v>18</v>
      </c>
      <c r="D62" s="40">
        <f>364</f>
        <v>364</v>
      </c>
      <c r="E62" s="40"/>
      <c r="F62" s="40"/>
      <c r="G62" s="20"/>
      <c r="H62" s="52"/>
      <c r="I62" s="53"/>
      <c r="J62" s="54"/>
      <c r="K62" s="55"/>
      <c r="L62" s="55"/>
      <c r="M62" s="56"/>
    </row>
    <row r="63" spans="1:13" s="10" customFormat="1" ht="24" customHeight="1">
      <c r="A63" s="39">
        <v>6</v>
      </c>
      <c r="B63" s="35" t="s">
        <v>40</v>
      </c>
      <c r="C63" s="39" t="s">
        <v>1</v>
      </c>
      <c r="D63" s="40">
        <v>1</v>
      </c>
      <c r="E63" s="40"/>
      <c r="F63" s="40"/>
      <c r="G63" s="20"/>
    </row>
    <row r="64" spans="1:13" s="10" customFormat="1" ht="24" customHeight="1">
      <c r="A64" s="39">
        <v>7</v>
      </c>
      <c r="B64" s="35" t="s">
        <v>426</v>
      </c>
      <c r="C64" s="39" t="s">
        <v>8</v>
      </c>
      <c r="D64" s="40">
        <v>582</v>
      </c>
      <c r="E64" s="40"/>
      <c r="F64" s="40"/>
      <c r="G64" s="57" t="s">
        <v>87</v>
      </c>
      <c r="H64" s="48"/>
      <c r="I64" s="49"/>
    </row>
    <row r="65" spans="1:9" s="10" customFormat="1" ht="24" customHeight="1">
      <c r="A65" s="39">
        <v>8</v>
      </c>
      <c r="B65" s="35" t="s">
        <v>261</v>
      </c>
      <c r="C65" s="39" t="s">
        <v>8</v>
      </c>
      <c r="D65" s="58">
        <f>569</f>
        <v>569</v>
      </c>
      <c r="E65" s="40"/>
      <c r="F65" s="40"/>
      <c r="G65" s="57" t="s">
        <v>87</v>
      </c>
    </row>
    <row r="66" spans="1:9" s="10" customFormat="1" ht="24" customHeight="1">
      <c r="A66" s="39">
        <v>9</v>
      </c>
      <c r="B66" s="35" t="s">
        <v>262</v>
      </c>
      <c r="C66" s="39" t="s">
        <v>8</v>
      </c>
      <c r="D66" s="58">
        <v>766</v>
      </c>
      <c r="E66" s="40"/>
      <c r="F66" s="40"/>
      <c r="G66" s="57" t="s">
        <v>87</v>
      </c>
      <c r="H66" s="59"/>
      <c r="I66" s="3"/>
    </row>
    <row r="67" spans="1:9" s="10" customFormat="1" ht="24" customHeight="1">
      <c r="A67" s="39">
        <v>10</v>
      </c>
      <c r="B67" s="35" t="s">
        <v>37</v>
      </c>
      <c r="C67" s="39" t="s">
        <v>8</v>
      </c>
      <c r="D67" s="58">
        <f>4474</f>
        <v>4474</v>
      </c>
      <c r="E67" s="40"/>
      <c r="F67" s="40"/>
      <c r="G67" s="57" t="s">
        <v>87</v>
      </c>
      <c r="H67" s="60"/>
      <c r="I67" s="3"/>
    </row>
    <row r="68" spans="1:9" s="10" customFormat="1" ht="24" customHeight="1">
      <c r="A68" s="39">
        <v>11</v>
      </c>
      <c r="B68" s="35" t="s">
        <v>47</v>
      </c>
      <c r="C68" s="39" t="s">
        <v>8</v>
      </c>
      <c r="D68" s="58">
        <f>3214+1</f>
        <v>3215</v>
      </c>
      <c r="E68" s="40"/>
      <c r="F68" s="40"/>
      <c r="G68" s="57" t="s">
        <v>87</v>
      </c>
      <c r="H68" s="60"/>
      <c r="I68" s="3"/>
    </row>
    <row r="69" spans="1:9" s="10" customFormat="1" ht="24" customHeight="1">
      <c r="A69" s="39">
        <v>12</v>
      </c>
      <c r="B69" s="35" t="s">
        <v>17</v>
      </c>
      <c r="C69" s="39" t="s">
        <v>9</v>
      </c>
      <c r="D69" s="58">
        <v>36590</v>
      </c>
      <c r="E69" s="40"/>
      <c r="F69" s="40"/>
      <c r="G69" s="20" t="s">
        <v>0</v>
      </c>
      <c r="H69" s="60"/>
      <c r="I69" s="3"/>
    </row>
    <row r="70" spans="1:9" s="10" customFormat="1" ht="24" customHeight="1">
      <c r="A70" s="39">
        <v>13</v>
      </c>
      <c r="B70" s="35" t="s">
        <v>38</v>
      </c>
      <c r="C70" s="39" t="s">
        <v>10</v>
      </c>
      <c r="D70" s="58">
        <f>258+1035</f>
        <v>1293</v>
      </c>
      <c r="E70" s="40"/>
      <c r="F70" s="40"/>
      <c r="G70" s="20" t="s">
        <v>205</v>
      </c>
      <c r="H70" s="60"/>
      <c r="I70" s="3"/>
    </row>
    <row r="71" spans="1:9" s="10" customFormat="1" ht="24" customHeight="1">
      <c r="A71" s="39">
        <v>14</v>
      </c>
      <c r="B71" s="35" t="s">
        <v>424</v>
      </c>
      <c r="C71" s="39" t="s">
        <v>48</v>
      </c>
      <c r="D71" s="58">
        <v>176</v>
      </c>
      <c r="E71" s="40"/>
      <c r="F71" s="40"/>
      <c r="G71" s="20"/>
      <c r="H71" s="51"/>
      <c r="I71" s="3"/>
    </row>
    <row r="72" spans="1:9" s="10" customFormat="1" ht="24" customHeight="1">
      <c r="A72" s="39">
        <v>15</v>
      </c>
      <c r="B72" s="35" t="s">
        <v>425</v>
      </c>
      <c r="C72" s="39" t="s">
        <v>48</v>
      </c>
      <c r="D72" s="58">
        <v>286</v>
      </c>
      <c r="E72" s="40"/>
      <c r="F72" s="40"/>
      <c r="G72" s="20"/>
      <c r="H72" s="51"/>
      <c r="I72" s="3"/>
    </row>
    <row r="73" spans="1:9" s="10" customFormat="1" ht="24" customHeight="1">
      <c r="A73" s="39">
        <v>16</v>
      </c>
      <c r="B73" s="35" t="s">
        <v>55</v>
      </c>
      <c r="C73" s="39" t="s">
        <v>48</v>
      </c>
      <c r="D73" s="58">
        <v>1814</v>
      </c>
      <c r="E73" s="40"/>
      <c r="F73" s="40"/>
      <c r="G73" s="20"/>
      <c r="H73" s="51"/>
      <c r="I73" s="3"/>
    </row>
    <row r="74" spans="1:9" s="10" customFormat="1" ht="24" customHeight="1">
      <c r="A74" s="39">
        <v>17</v>
      </c>
      <c r="B74" s="35" t="s">
        <v>56</v>
      </c>
      <c r="C74" s="39" t="s">
        <v>48</v>
      </c>
      <c r="D74" s="58">
        <v>4851</v>
      </c>
      <c r="E74" s="40"/>
      <c r="F74" s="40"/>
      <c r="G74" s="20"/>
      <c r="H74" s="51"/>
      <c r="I74" s="3"/>
    </row>
    <row r="75" spans="1:9" s="10" customFormat="1" ht="24" customHeight="1">
      <c r="A75" s="39">
        <v>18</v>
      </c>
      <c r="B75" s="35" t="s">
        <v>427</v>
      </c>
      <c r="C75" s="39" t="s">
        <v>183</v>
      </c>
      <c r="D75" s="58">
        <v>255</v>
      </c>
      <c r="E75" s="40"/>
      <c r="F75" s="40"/>
      <c r="G75" s="20"/>
      <c r="H75" s="51"/>
      <c r="I75" s="3"/>
    </row>
    <row r="76" spans="1:9" s="10" customFormat="1" ht="24" customHeight="1">
      <c r="A76" s="39">
        <v>19</v>
      </c>
      <c r="B76" s="61" t="s">
        <v>263</v>
      </c>
      <c r="C76" s="39" t="s">
        <v>10</v>
      </c>
      <c r="D76" s="58">
        <v>0.2</v>
      </c>
      <c r="E76" s="40"/>
      <c r="F76" s="40"/>
      <c r="G76" s="20"/>
      <c r="H76" s="51"/>
      <c r="I76" s="3"/>
    </row>
    <row r="77" spans="1:9" s="6" customFormat="1" ht="24" customHeight="1">
      <c r="A77" s="39">
        <v>20</v>
      </c>
      <c r="B77" s="61" t="s">
        <v>428</v>
      </c>
      <c r="C77" s="39" t="s">
        <v>10</v>
      </c>
      <c r="D77" s="58">
        <v>5</v>
      </c>
      <c r="E77" s="40"/>
      <c r="F77" s="40"/>
      <c r="G77" s="45"/>
    </row>
    <row r="78" spans="1:9" s="10" customFormat="1" ht="24" customHeight="1">
      <c r="A78" s="39">
        <v>21</v>
      </c>
      <c r="B78" s="61" t="s">
        <v>264</v>
      </c>
      <c r="C78" s="39" t="s">
        <v>10</v>
      </c>
      <c r="D78" s="58">
        <v>5</v>
      </c>
      <c r="E78" s="40"/>
      <c r="F78" s="40"/>
      <c r="G78" s="20"/>
      <c r="H78" s="51"/>
      <c r="I78" s="3"/>
    </row>
    <row r="79" spans="1:9" s="6" customFormat="1" ht="24" customHeight="1">
      <c r="A79" s="39">
        <v>22</v>
      </c>
      <c r="B79" s="61" t="s">
        <v>429</v>
      </c>
      <c r="C79" s="39" t="s">
        <v>10</v>
      </c>
      <c r="D79" s="58">
        <v>3</v>
      </c>
      <c r="E79" s="40"/>
      <c r="F79" s="40"/>
      <c r="G79" s="45"/>
    </row>
    <row r="80" spans="1:9" s="6" customFormat="1" ht="24" customHeight="1">
      <c r="A80" s="39">
        <v>23</v>
      </c>
      <c r="B80" s="61" t="s">
        <v>265</v>
      </c>
      <c r="C80" s="39" t="s">
        <v>53</v>
      </c>
      <c r="D80" s="58">
        <v>1</v>
      </c>
      <c r="E80" s="40"/>
      <c r="F80" s="40"/>
      <c r="G80" s="45"/>
      <c r="H80" s="48"/>
      <c r="I80" s="49"/>
    </row>
    <row r="81" spans="1:10" s="6" customFormat="1" ht="24" customHeight="1">
      <c r="A81" s="39">
        <v>24</v>
      </c>
      <c r="B81" s="61" t="s">
        <v>98</v>
      </c>
      <c r="C81" s="39" t="s">
        <v>9</v>
      </c>
      <c r="D81" s="40">
        <v>23</v>
      </c>
      <c r="E81" s="62"/>
      <c r="F81" s="40"/>
      <c r="G81" s="45"/>
      <c r="H81" s="48"/>
      <c r="I81" s="49"/>
      <c r="J81" s="7"/>
    </row>
    <row r="82" spans="1:10" s="10" customFormat="1" ht="24" customHeight="1">
      <c r="A82" s="39">
        <v>25</v>
      </c>
      <c r="B82" s="35" t="s">
        <v>309</v>
      </c>
      <c r="C82" s="39" t="s">
        <v>1</v>
      </c>
      <c r="D82" s="40">
        <v>1</v>
      </c>
      <c r="E82" s="40"/>
      <c r="F82" s="40"/>
      <c r="G82" s="20"/>
    </row>
    <row r="83" spans="1:10" s="10" customFormat="1" ht="24" customHeight="1">
      <c r="A83" s="39">
        <v>26</v>
      </c>
      <c r="B83" s="35" t="s">
        <v>308</v>
      </c>
      <c r="C83" s="39" t="s">
        <v>1</v>
      </c>
      <c r="D83" s="40">
        <v>1</v>
      </c>
      <c r="E83" s="63"/>
      <c r="F83" s="40"/>
      <c r="G83" s="20" t="s">
        <v>313</v>
      </c>
      <c r="H83" s="48"/>
    </row>
    <row r="84" spans="1:10" s="10" customFormat="1" ht="24" customHeight="1">
      <c r="A84" s="39">
        <v>27</v>
      </c>
      <c r="B84" s="35" t="s">
        <v>455</v>
      </c>
      <c r="C84" s="39" t="s">
        <v>1</v>
      </c>
      <c r="D84" s="40">
        <v>1</v>
      </c>
      <c r="E84" s="63"/>
      <c r="F84" s="40"/>
      <c r="G84" s="20"/>
      <c r="H84" s="59"/>
    </row>
    <row r="85" spans="1:10" s="6" customFormat="1" ht="24" customHeight="1">
      <c r="A85" s="39">
        <v>28</v>
      </c>
      <c r="B85" s="61" t="s">
        <v>456</v>
      </c>
      <c r="C85" s="39" t="s">
        <v>95</v>
      </c>
      <c r="D85" s="40">
        <v>1</v>
      </c>
      <c r="E85" s="63"/>
      <c r="F85" s="40"/>
      <c r="G85" s="45"/>
      <c r="H85" s="48"/>
      <c r="I85" s="49"/>
      <c r="J85" s="10"/>
    </row>
    <row r="86" spans="1:10" s="6" customFormat="1" ht="24" customHeight="1">
      <c r="A86" s="39">
        <v>29</v>
      </c>
      <c r="B86" s="61" t="s">
        <v>307</v>
      </c>
      <c r="C86" s="39" t="s">
        <v>53</v>
      </c>
      <c r="D86" s="40">
        <v>1</v>
      </c>
      <c r="E86" s="63"/>
      <c r="F86" s="40"/>
      <c r="G86" s="45"/>
      <c r="H86" s="48"/>
      <c r="I86" s="49"/>
      <c r="J86" s="10"/>
    </row>
    <row r="87" spans="1:10" s="10" customFormat="1" ht="24" customHeight="1">
      <c r="A87" s="39">
        <v>30</v>
      </c>
      <c r="B87" s="35" t="s">
        <v>20</v>
      </c>
      <c r="C87" s="39" t="s">
        <v>9</v>
      </c>
      <c r="D87" s="40">
        <v>9395</v>
      </c>
      <c r="E87" s="63"/>
      <c r="F87" s="40"/>
      <c r="G87" s="20"/>
      <c r="H87" s="7"/>
      <c r="I87" s="3"/>
    </row>
    <row r="88" spans="1:10" s="10" customFormat="1" ht="24" customHeight="1">
      <c r="A88" s="39">
        <v>31</v>
      </c>
      <c r="B88" s="33" t="s">
        <v>452</v>
      </c>
      <c r="C88" s="39" t="s">
        <v>43</v>
      </c>
      <c r="D88" s="40">
        <v>1223</v>
      </c>
      <c r="E88" s="64"/>
      <c r="F88" s="40"/>
      <c r="G88" s="20"/>
      <c r="I88" s="65"/>
    </row>
    <row r="89" spans="1:10" s="10" customFormat="1" ht="24" customHeight="1">
      <c r="A89" s="39">
        <v>32</v>
      </c>
      <c r="B89" s="33" t="s">
        <v>42</v>
      </c>
      <c r="C89" s="39" t="s">
        <v>43</v>
      </c>
      <c r="D89" s="40">
        <v>6987</v>
      </c>
      <c r="E89" s="64"/>
      <c r="F89" s="40"/>
      <c r="G89" s="20"/>
      <c r="I89" s="65"/>
    </row>
    <row r="90" spans="1:10" s="10" customFormat="1" ht="24" customHeight="1">
      <c r="A90" s="39">
        <v>33</v>
      </c>
      <c r="B90" s="33" t="s">
        <v>96</v>
      </c>
      <c r="C90" s="39" t="s">
        <v>57</v>
      </c>
      <c r="D90" s="40">
        <v>2164</v>
      </c>
      <c r="E90" s="64"/>
      <c r="F90" s="40"/>
      <c r="G90" s="20"/>
      <c r="I90" s="65"/>
    </row>
    <row r="91" spans="1:10" s="10" customFormat="1" ht="24" customHeight="1">
      <c r="A91" s="39">
        <v>34</v>
      </c>
      <c r="B91" s="34" t="s">
        <v>457</v>
      </c>
      <c r="C91" s="39" t="s">
        <v>34</v>
      </c>
      <c r="D91" s="40">
        <v>48</v>
      </c>
      <c r="E91" s="63"/>
      <c r="F91" s="40"/>
      <c r="G91" s="20" t="s">
        <v>35</v>
      </c>
      <c r="H91" s="7"/>
      <c r="I91" s="7"/>
    </row>
    <row r="92" spans="1:10" s="10" customFormat="1" ht="31.2">
      <c r="A92" s="39">
        <v>35</v>
      </c>
      <c r="B92" s="66" t="s">
        <v>303</v>
      </c>
      <c r="C92" s="39" t="s">
        <v>9</v>
      </c>
      <c r="D92" s="40">
        <v>119</v>
      </c>
      <c r="E92" s="63"/>
      <c r="F92" s="40"/>
      <c r="G92" s="20"/>
      <c r="H92" s="48"/>
      <c r="I92" s="49"/>
      <c r="J92" s="7"/>
    </row>
    <row r="93" spans="1:10" s="10" customFormat="1" ht="24" customHeight="1">
      <c r="A93" s="39">
        <v>36</v>
      </c>
      <c r="B93" s="34" t="s">
        <v>147</v>
      </c>
      <c r="C93" s="39" t="s">
        <v>9</v>
      </c>
      <c r="D93" s="40">
        <f>1515</f>
        <v>1515</v>
      </c>
      <c r="E93" s="63"/>
      <c r="F93" s="40"/>
      <c r="G93" s="20" t="s">
        <v>88</v>
      </c>
      <c r="H93" s="51"/>
      <c r="I93" s="3"/>
    </row>
    <row r="94" spans="1:10" s="10" customFormat="1" ht="31.95" customHeight="1">
      <c r="A94" s="39">
        <v>37</v>
      </c>
      <c r="B94" s="66" t="s">
        <v>148</v>
      </c>
      <c r="C94" s="39" t="s">
        <v>9</v>
      </c>
      <c r="D94" s="40">
        <f>1162</f>
        <v>1162</v>
      </c>
      <c r="E94" s="63"/>
      <c r="F94" s="40"/>
      <c r="G94" s="20" t="s">
        <v>88</v>
      </c>
      <c r="I94" s="3"/>
    </row>
    <row r="95" spans="1:10" s="10" customFormat="1" ht="24" customHeight="1">
      <c r="A95" s="39">
        <v>38</v>
      </c>
      <c r="B95" s="34" t="s">
        <v>107</v>
      </c>
      <c r="C95" s="39" t="s">
        <v>44</v>
      </c>
      <c r="D95" s="40">
        <v>614</v>
      </c>
      <c r="E95" s="63"/>
      <c r="F95" s="40"/>
      <c r="G95" s="20" t="s">
        <v>88</v>
      </c>
      <c r="I95" s="3"/>
    </row>
    <row r="96" spans="1:10" s="10" customFormat="1" ht="31.95" customHeight="1">
      <c r="A96" s="39">
        <v>39</v>
      </c>
      <c r="B96" s="66" t="s">
        <v>433</v>
      </c>
      <c r="C96" s="39" t="s">
        <v>9</v>
      </c>
      <c r="D96" s="40">
        <v>678</v>
      </c>
      <c r="E96" s="63"/>
      <c r="F96" s="40"/>
      <c r="G96" s="20" t="s">
        <v>88</v>
      </c>
      <c r="I96" s="7"/>
    </row>
    <row r="97" spans="1:9" s="10" customFormat="1" ht="24" customHeight="1">
      <c r="A97" s="39">
        <v>40</v>
      </c>
      <c r="B97" s="66" t="s">
        <v>124</v>
      </c>
      <c r="C97" s="39" t="s">
        <v>9</v>
      </c>
      <c r="D97" s="40">
        <f>484</f>
        <v>484</v>
      </c>
      <c r="E97" s="63"/>
      <c r="F97" s="40"/>
      <c r="G97" s="20" t="s">
        <v>88</v>
      </c>
      <c r="I97" s="3"/>
    </row>
    <row r="98" spans="1:9" s="10" customFormat="1" ht="31.95" customHeight="1">
      <c r="A98" s="39">
        <v>41</v>
      </c>
      <c r="B98" s="66" t="s">
        <v>125</v>
      </c>
      <c r="C98" s="39" t="s">
        <v>18</v>
      </c>
      <c r="D98" s="40">
        <f>43</f>
        <v>43</v>
      </c>
      <c r="E98" s="63"/>
      <c r="F98" s="40"/>
      <c r="G98" s="20" t="s">
        <v>88</v>
      </c>
      <c r="I98" s="3"/>
    </row>
    <row r="99" spans="1:9" s="10" customFormat="1" ht="24" customHeight="1">
      <c r="A99" s="39">
        <v>42</v>
      </c>
      <c r="B99" s="66" t="s">
        <v>126</v>
      </c>
      <c r="C99" s="39" t="s">
        <v>9</v>
      </c>
      <c r="D99" s="40">
        <f>392</f>
        <v>392</v>
      </c>
      <c r="E99" s="63"/>
      <c r="F99" s="40"/>
      <c r="G99" s="20" t="s">
        <v>88</v>
      </c>
      <c r="I99" s="3"/>
    </row>
    <row r="100" spans="1:9" s="10" customFormat="1" ht="31.95" customHeight="1">
      <c r="A100" s="39">
        <v>43</v>
      </c>
      <c r="B100" s="66" t="s">
        <v>127</v>
      </c>
      <c r="C100" s="39" t="s">
        <v>18</v>
      </c>
      <c r="D100" s="40">
        <f>112</f>
        <v>112</v>
      </c>
      <c r="E100" s="63"/>
      <c r="F100" s="40"/>
      <c r="G100" s="20" t="s">
        <v>88</v>
      </c>
      <c r="I100" s="3"/>
    </row>
    <row r="101" spans="1:9" s="10" customFormat="1" ht="24" customHeight="1">
      <c r="A101" s="39">
        <v>44</v>
      </c>
      <c r="B101" s="66" t="s">
        <v>128</v>
      </c>
      <c r="C101" s="39" t="s">
        <v>9</v>
      </c>
      <c r="D101" s="40">
        <v>1502</v>
      </c>
      <c r="E101" s="63"/>
      <c r="F101" s="40"/>
      <c r="G101" s="20" t="s">
        <v>88</v>
      </c>
      <c r="I101" s="3"/>
    </row>
    <row r="102" spans="1:9" s="10" customFormat="1" ht="24" customHeight="1">
      <c r="A102" s="39">
        <v>45</v>
      </c>
      <c r="B102" s="66" t="s">
        <v>129</v>
      </c>
      <c r="C102" s="39" t="s">
        <v>58</v>
      </c>
      <c r="D102" s="40">
        <v>790</v>
      </c>
      <c r="E102" s="63"/>
      <c r="F102" s="40"/>
      <c r="G102" s="20" t="s">
        <v>88</v>
      </c>
      <c r="I102" s="3"/>
    </row>
    <row r="103" spans="1:9" s="10" customFormat="1" ht="24" customHeight="1">
      <c r="A103" s="39">
        <v>46</v>
      </c>
      <c r="B103" s="34" t="s">
        <v>130</v>
      </c>
      <c r="C103" s="39" t="s">
        <v>28</v>
      </c>
      <c r="D103" s="40">
        <v>22</v>
      </c>
      <c r="E103" s="63"/>
      <c r="F103" s="40"/>
      <c r="G103" s="20" t="s">
        <v>88</v>
      </c>
      <c r="I103" s="3"/>
    </row>
    <row r="104" spans="1:9" s="10" customFormat="1" ht="24" customHeight="1">
      <c r="A104" s="39">
        <v>47</v>
      </c>
      <c r="B104" s="66" t="s">
        <v>131</v>
      </c>
      <c r="C104" s="39" t="s">
        <v>9</v>
      </c>
      <c r="D104" s="40">
        <v>33</v>
      </c>
      <c r="E104" s="63"/>
      <c r="F104" s="40"/>
      <c r="G104" s="20" t="s">
        <v>88</v>
      </c>
      <c r="I104" s="3"/>
    </row>
    <row r="105" spans="1:9" s="10" customFormat="1" ht="24" customHeight="1">
      <c r="A105" s="39">
        <v>48</v>
      </c>
      <c r="B105" s="66" t="s">
        <v>274</v>
      </c>
      <c r="C105" s="39" t="s">
        <v>9</v>
      </c>
      <c r="D105" s="40">
        <v>109</v>
      </c>
      <c r="E105" s="63"/>
      <c r="F105" s="40"/>
      <c r="G105" s="20" t="s">
        <v>88</v>
      </c>
      <c r="I105" s="3"/>
    </row>
    <row r="106" spans="1:9" s="10" customFormat="1" ht="24" customHeight="1">
      <c r="A106" s="39">
        <v>49</v>
      </c>
      <c r="B106" s="66" t="s">
        <v>132</v>
      </c>
      <c r="C106" s="39" t="s">
        <v>9</v>
      </c>
      <c r="D106" s="40">
        <v>251</v>
      </c>
      <c r="E106" s="63"/>
      <c r="F106" s="40"/>
      <c r="G106" s="20" t="s">
        <v>88</v>
      </c>
      <c r="I106" s="3"/>
    </row>
    <row r="107" spans="1:9" s="10" customFormat="1" ht="24" customHeight="1">
      <c r="A107" s="39">
        <v>50</v>
      </c>
      <c r="B107" s="66" t="s">
        <v>250</v>
      </c>
      <c r="C107" s="39" t="s">
        <v>133</v>
      </c>
      <c r="D107" s="40">
        <f>19</f>
        <v>19</v>
      </c>
      <c r="E107" s="64"/>
      <c r="F107" s="40"/>
      <c r="G107" s="20" t="s">
        <v>88</v>
      </c>
      <c r="I107" s="3"/>
    </row>
    <row r="108" spans="1:9" s="10" customFormat="1" ht="53.4" customHeight="1">
      <c r="A108" s="39">
        <v>51</v>
      </c>
      <c r="B108" s="67" t="s">
        <v>206</v>
      </c>
      <c r="C108" s="39" t="s">
        <v>9</v>
      </c>
      <c r="D108" s="40">
        <f>287+142</f>
        <v>429</v>
      </c>
      <c r="E108" s="64"/>
      <c r="F108" s="40"/>
      <c r="G108" s="20" t="s">
        <v>88</v>
      </c>
      <c r="I108" s="3"/>
    </row>
    <row r="109" spans="1:9" s="10" customFormat="1" ht="50.4" customHeight="1">
      <c r="A109" s="39">
        <v>52</v>
      </c>
      <c r="B109" s="66" t="s">
        <v>207</v>
      </c>
      <c r="C109" s="39" t="s">
        <v>9</v>
      </c>
      <c r="D109" s="40">
        <f>461</f>
        <v>461</v>
      </c>
      <c r="E109" s="68"/>
      <c r="F109" s="40"/>
      <c r="G109" s="20" t="s">
        <v>88</v>
      </c>
    </row>
    <row r="110" spans="1:9" s="10" customFormat="1" ht="24" customHeight="1">
      <c r="A110" s="39">
        <v>53</v>
      </c>
      <c r="B110" s="66" t="s">
        <v>134</v>
      </c>
      <c r="C110" s="39" t="s">
        <v>9</v>
      </c>
      <c r="D110" s="40">
        <v>78</v>
      </c>
      <c r="E110" s="63"/>
      <c r="F110" s="40"/>
      <c r="G110" s="20" t="s">
        <v>88</v>
      </c>
      <c r="I110" s="3"/>
    </row>
    <row r="111" spans="1:9" s="10" customFormat="1" ht="24" customHeight="1">
      <c r="A111" s="39">
        <v>54</v>
      </c>
      <c r="B111" s="66" t="s">
        <v>135</v>
      </c>
      <c r="C111" s="39" t="s">
        <v>58</v>
      </c>
      <c r="D111" s="40">
        <v>1527</v>
      </c>
      <c r="E111" s="63"/>
      <c r="F111" s="40"/>
      <c r="G111" s="20" t="s">
        <v>88</v>
      </c>
      <c r="I111" s="3"/>
    </row>
    <row r="112" spans="1:9" s="10" customFormat="1" ht="24" customHeight="1">
      <c r="A112" s="39">
        <v>55</v>
      </c>
      <c r="B112" s="34" t="s">
        <v>190</v>
      </c>
      <c r="C112" s="39" t="s">
        <v>9</v>
      </c>
      <c r="D112" s="40">
        <f>109+331</f>
        <v>440</v>
      </c>
      <c r="E112" s="63"/>
      <c r="F112" s="40"/>
      <c r="G112" s="20" t="s">
        <v>88</v>
      </c>
      <c r="H112" s="51"/>
      <c r="I112" s="3"/>
    </row>
    <row r="113" spans="1:11" s="10" customFormat="1" ht="24" customHeight="1">
      <c r="A113" s="39">
        <v>56</v>
      </c>
      <c r="B113" s="66" t="s">
        <v>136</v>
      </c>
      <c r="C113" s="69" t="s">
        <v>11</v>
      </c>
      <c r="D113" s="40">
        <v>177</v>
      </c>
      <c r="E113" s="68"/>
      <c r="F113" s="40"/>
      <c r="G113" s="20"/>
      <c r="H113" s="48"/>
      <c r="I113" s="49"/>
    </row>
    <row r="114" spans="1:11" s="10" customFormat="1" ht="24" customHeight="1">
      <c r="A114" s="39">
        <v>57</v>
      </c>
      <c r="B114" s="34" t="s">
        <v>137</v>
      </c>
      <c r="C114" s="39" t="s">
        <v>11</v>
      </c>
      <c r="D114" s="40">
        <v>22</v>
      </c>
      <c r="E114" s="63"/>
      <c r="F114" s="40"/>
      <c r="G114" s="20" t="s">
        <v>88</v>
      </c>
      <c r="K114" s="7"/>
    </row>
    <row r="115" spans="1:11" s="10" customFormat="1" ht="31.95" customHeight="1">
      <c r="A115" s="39">
        <v>58</v>
      </c>
      <c r="B115" s="66" t="s">
        <v>138</v>
      </c>
      <c r="C115" s="69" t="s">
        <v>11</v>
      </c>
      <c r="D115" s="40">
        <v>22</v>
      </c>
      <c r="E115" s="68"/>
      <c r="F115" s="40"/>
      <c r="G115" s="20" t="s">
        <v>88</v>
      </c>
      <c r="H115" s="48"/>
      <c r="I115" s="49"/>
    </row>
    <row r="116" spans="1:11" s="10" customFormat="1" ht="25.5" customHeight="1">
      <c r="A116" s="39">
        <v>59</v>
      </c>
      <c r="B116" s="66" t="s">
        <v>209</v>
      </c>
      <c r="C116" s="39" t="s">
        <v>9</v>
      </c>
      <c r="D116" s="40">
        <f>2508</f>
        <v>2508</v>
      </c>
      <c r="E116" s="63"/>
      <c r="F116" s="40"/>
      <c r="G116" s="70"/>
      <c r="I116" s="3"/>
    </row>
    <row r="117" spans="1:11" s="10" customFormat="1" ht="24" customHeight="1">
      <c r="A117" s="39">
        <v>60</v>
      </c>
      <c r="B117" s="66" t="s">
        <v>220</v>
      </c>
      <c r="C117" s="39" t="s">
        <v>9</v>
      </c>
      <c r="D117" s="40">
        <v>2133</v>
      </c>
      <c r="E117" s="63"/>
      <c r="F117" s="40"/>
      <c r="G117" s="71" t="s">
        <v>204</v>
      </c>
      <c r="I117" s="3"/>
    </row>
    <row r="118" spans="1:11" s="10" customFormat="1" ht="24" customHeight="1">
      <c r="A118" s="39">
        <v>61</v>
      </c>
      <c r="B118" s="66" t="s">
        <v>389</v>
      </c>
      <c r="C118" s="39" t="s">
        <v>9</v>
      </c>
      <c r="D118" s="40">
        <v>2371</v>
      </c>
      <c r="E118" s="63"/>
      <c r="F118" s="40"/>
      <c r="G118" s="71" t="s">
        <v>297</v>
      </c>
      <c r="I118" s="3"/>
    </row>
    <row r="119" spans="1:11" s="10" customFormat="1" ht="24" customHeight="1">
      <c r="A119" s="39">
        <v>62</v>
      </c>
      <c r="B119" s="66" t="s">
        <v>149</v>
      </c>
      <c r="C119" s="39" t="s">
        <v>9</v>
      </c>
      <c r="D119" s="40">
        <v>302</v>
      </c>
      <c r="E119" s="63"/>
      <c r="F119" s="40"/>
      <c r="G119" s="71"/>
      <c r="I119" s="3"/>
    </row>
    <row r="120" spans="1:11" s="10" customFormat="1" ht="24" customHeight="1">
      <c r="A120" s="39">
        <v>63</v>
      </c>
      <c r="B120" s="34" t="s">
        <v>221</v>
      </c>
      <c r="C120" s="39" t="s">
        <v>9</v>
      </c>
      <c r="D120" s="40">
        <f>137</f>
        <v>137</v>
      </c>
      <c r="E120" s="63"/>
      <c r="F120" s="40"/>
      <c r="G120" s="72"/>
    </row>
    <row r="121" spans="1:11" s="10" customFormat="1" ht="24" customHeight="1">
      <c r="A121" s="39">
        <v>64</v>
      </c>
      <c r="B121" s="66" t="s">
        <v>460</v>
      </c>
      <c r="C121" s="39" t="s">
        <v>9</v>
      </c>
      <c r="D121" s="40">
        <v>90</v>
      </c>
      <c r="E121" s="63"/>
      <c r="F121" s="40"/>
      <c r="G121" s="71" t="s">
        <v>476</v>
      </c>
      <c r="H121" s="7"/>
      <c r="I121" s="3"/>
    </row>
    <row r="122" spans="1:11" s="10" customFormat="1" ht="24" customHeight="1">
      <c r="A122" s="39">
        <v>65</v>
      </c>
      <c r="B122" s="66" t="s">
        <v>260</v>
      </c>
      <c r="C122" s="39" t="s">
        <v>9</v>
      </c>
      <c r="D122" s="40">
        <f>277</f>
        <v>277</v>
      </c>
      <c r="E122" s="63"/>
      <c r="F122" s="40"/>
      <c r="G122" s="71" t="s">
        <v>204</v>
      </c>
      <c r="H122" s="7"/>
      <c r="I122" s="3"/>
    </row>
    <row r="123" spans="1:11" s="10" customFormat="1" ht="24" customHeight="1">
      <c r="A123" s="39">
        <v>66</v>
      </c>
      <c r="B123" s="66" t="s">
        <v>461</v>
      </c>
      <c r="C123" s="39" t="s">
        <v>9</v>
      </c>
      <c r="D123" s="40">
        <v>158</v>
      </c>
      <c r="E123" s="63"/>
      <c r="F123" s="40"/>
      <c r="G123" s="71" t="s">
        <v>204</v>
      </c>
      <c r="H123" s="7"/>
      <c r="I123" s="3"/>
    </row>
    <row r="124" spans="1:11" s="10" customFormat="1" ht="24.75" customHeight="1">
      <c r="A124" s="39">
        <v>67</v>
      </c>
      <c r="B124" s="42" t="s">
        <v>462</v>
      </c>
      <c r="C124" s="39" t="s">
        <v>28</v>
      </c>
      <c r="D124" s="40">
        <v>6</v>
      </c>
      <c r="E124" s="63"/>
      <c r="F124" s="40"/>
      <c r="G124" s="41"/>
      <c r="H124" s="7"/>
    </row>
    <row r="125" spans="1:11" s="10" customFormat="1" ht="24" customHeight="1">
      <c r="A125" s="39">
        <v>68</v>
      </c>
      <c r="B125" s="66" t="s">
        <v>391</v>
      </c>
      <c r="C125" s="39" t="s">
        <v>9</v>
      </c>
      <c r="D125" s="40">
        <v>31</v>
      </c>
      <c r="E125" s="63"/>
      <c r="F125" s="40"/>
      <c r="G125" s="71"/>
      <c r="H125" s="7"/>
      <c r="I125" s="3"/>
    </row>
    <row r="126" spans="1:11" s="10" customFormat="1" ht="24" customHeight="1">
      <c r="A126" s="39">
        <v>69</v>
      </c>
      <c r="B126" s="34" t="s">
        <v>213</v>
      </c>
      <c r="C126" s="39" t="s">
        <v>9</v>
      </c>
      <c r="D126" s="40">
        <v>141</v>
      </c>
      <c r="E126" s="63"/>
      <c r="F126" s="40"/>
      <c r="G126" s="71"/>
      <c r="H126" s="7"/>
      <c r="I126" s="2"/>
    </row>
    <row r="127" spans="1:11" s="10" customFormat="1" ht="24" customHeight="1">
      <c r="A127" s="39">
        <v>70</v>
      </c>
      <c r="B127" s="34" t="s">
        <v>451</v>
      </c>
      <c r="C127" s="39" t="s">
        <v>450</v>
      </c>
      <c r="D127" s="40">
        <f>15</f>
        <v>15</v>
      </c>
      <c r="E127" s="63"/>
      <c r="F127" s="40"/>
      <c r="G127" s="71"/>
      <c r="H127" s="7"/>
      <c r="I127" s="2"/>
    </row>
    <row r="128" spans="1:11" s="10" customFormat="1" ht="24" customHeight="1">
      <c r="A128" s="39">
        <v>71</v>
      </c>
      <c r="B128" s="34" t="s">
        <v>390</v>
      </c>
      <c r="C128" s="39" t="s">
        <v>9</v>
      </c>
      <c r="D128" s="40">
        <v>30</v>
      </c>
      <c r="E128" s="63"/>
      <c r="F128" s="40"/>
      <c r="G128" s="71"/>
      <c r="H128" s="7"/>
    </row>
    <row r="129" spans="1:10" s="10" customFormat="1" ht="35.25" customHeight="1">
      <c r="A129" s="39">
        <v>72</v>
      </c>
      <c r="B129" s="66" t="s">
        <v>501</v>
      </c>
      <c r="C129" s="39" t="s">
        <v>208</v>
      </c>
      <c r="D129" s="40">
        <v>1</v>
      </c>
      <c r="E129" s="63"/>
      <c r="F129" s="40"/>
      <c r="G129" s="71"/>
      <c r="H129" s="7"/>
    </row>
    <row r="130" spans="1:10" s="10" customFormat="1" ht="35.25" customHeight="1">
      <c r="A130" s="39">
        <v>73</v>
      </c>
      <c r="B130" s="66" t="s">
        <v>492</v>
      </c>
      <c r="C130" s="39" t="s">
        <v>208</v>
      </c>
      <c r="D130" s="40">
        <v>1</v>
      </c>
      <c r="E130" s="63"/>
      <c r="F130" s="40"/>
      <c r="G130" s="71"/>
      <c r="H130" s="7"/>
    </row>
    <row r="131" spans="1:10" s="10" customFormat="1" ht="35.25" customHeight="1">
      <c r="A131" s="39">
        <v>74</v>
      </c>
      <c r="B131" s="66" t="s">
        <v>494</v>
      </c>
      <c r="C131" s="39" t="s">
        <v>208</v>
      </c>
      <c r="D131" s="40">
        <v>1</v>
      </c>
      <c r="E131" s="63"/>
      <c r="F131" s="40"/>
      <c r="G131" s="71"/>
      <c r="H131" s="7"/>
    </row>
    <row r="132" spans="1:10" s="10" customFormat="1" ht="35.25" customHeight="1">
      <c r="A132" s="39">
        <v>75</v>
      </c>
      <c r="B132" s="66" t="s">
        <v>493</v>
      </c>
      <c r="C132" s="39" t="s">
        <v>208</v>
      </c>
      <c r="D132" s="40">
        <v>1</v>
      </c>
      <c r="E132" s="63"/>
      <c r="F132" s="40"/>
      <c r="G132" s="71"/>
      <c r="H132" s="7"/>
    </row>
    <row r="133" spans="1:10" s="10" customFormat="1" ht="24" customHeight="1">
      <c r="A133" s="39">
        <v>76</v>
      </c>
      <c r="B133" s="66" t="s">
        <v>465</v>
      </c>
      <c r="C133" s="39" t="s">
        <v>9</v>
      </c>
      <c r="D133" s="40">
        <v>19</v>
      </c>
      <c r="E133" s="63"/>
      <c r="F133" s="40"/>
      <c r="G133" s="71"/>
      <c r="H133" s="7"/>
    </row>
    <row r="134" spans="1:10" s="10" customFormat="1" ht="24" customHeight="1">
      <c r="A134" s="39">
        <v>77</v>
      </c>
      <c r="B134" s="66" t="s">
        <v>464</v>
      </c>
      <c r="C134" s="39" t="s">
        <v>9</v>
      </c>
      <c r="D134" s="40">
        <f>24</f>
        <v>24</v>
      </c>
      <c r="E134" s="63"/>
      <c r="F134" s="40"/>
      <c r="G134" s="71"/>
      <c r="H134" s="7"/>
    </row>
    <row r="135" spans="1:10" s="10" customFormat="1" ht="26.25" customHeight="1">
      <c r="A135" s="39">
        <v>78</v>
      </c>
      <c r="B135" s="66" t="s">
        <v>210</v>
      </c>
      <c r="C135" s="39" t="s">
        <v>9</v>
      </c>
      <c r="D135" s="40">
        <v>75</v>
      </c>
      <c r="E135" s="63"/>
      <c r="F135" s="40"/>
      <c r="G135" s="71"/>
      <c r="H135" s="7"/>
    </row>
    <row r="136" spans="1:10" s="10" customFormat="1" ht="26.25" customHeight="1">
      <c r="A136" s="39">
        <v>79</v>
      </c>
      <c r="B136" s="66" t="s">
        <v>491</v>
      </c>
      <c r="C136" s="39" t="s">
        <v>9</v>
      </c>
      <c r="D136" s="40">
        <v>6</v>
      </c>
      <c r="E136" s="63"/>
      <c r="F136" s="40"/>
      <c r="G136" s="71"/>
      <c r="H136" s="7"/>
    </row>
    <row r="137" spans="1:10" s="10" customFormat="1" ht="31.95" customHeight="1">
      <c r="A137" s="39">
        <v>80</v>
      </c>
      <c r="B137" s="66" t="s">
        <v>211</v>
      </c>
      <c r="C137" s="39" t="s">
        <v>9</v>
      </c>
      <c r="D137" s="40">
        <v>25</v>
      </c>
      <c r="E137" s="63"/>
      <c r="F137" s="40"/>
      <c r="G137" s="71"/>
      <c r="H137" s="7"/>
    </row>
    <row r="138" spans="1:10" s="10" customFormat="1" ht="26.25" customHeight="1">
      <c r="A138" s="39">
        <v>81</v>
      </c>
      <c r="B138" s="66" t="s">
        <v>212</v>
      </c>
      <c r="C138" s="39" t="s">
        <v>28</v>
      </c>
      <c r="D138" s="40">
        <f>2</f>
        <v>2</v>
      </c>
      <c r="E138" s="63"/>
      <c r="F138" s="40"/>
      <c r="G138" s="71"/>
      <c r="H138" s="7"/>
    </row>
    <row r="139" spans="1:10" s="10" customFormat="1" ht="26.25" customHeight="1">
      <c r="A139" s="39">
        <v>82</v>
      </c>
      <c r="B139" s="66" t="s">
        <v>259</v>
      </c>
      <c r="C139" s="39" t="s">
        <v>18</v>
      </c>
      <c r="D139" s="40">
        <f>391+183</f>
        <v>574</v>
      </c>
      <c r="E139" s="63"/>
      <c r="F139" s="40"/>
      <c r="G139" s="71"/>
      <c r="H139" s="59"/>
    </row>
    <row r="140" spans="1:10" s="10" customFormat="1" ht="34.5" customHeight="1">
      <c r="A140" s="39">
        <v>83</v>
      </c>
      <c r="B140" s="66" t="s">
        <v>251</v>
      </c>
      <c r="C140" s="39" t="s">
        <v>9</v>
      </c>
      <c r="D140" s="40">
        <v>1605</v>
      </c>
      <c r="E140" s="63"/>
      <c r="F140" s="40"/>
      <c r="G140" s="57" t="s">
        <v>110</v>
      </c>
      <c r="I140" s="3"/>
    </row>
    <row r="141" spans="1:10" s="10" customFormat="1" ht="26.1" customHeight="1">
      <c r="A141" s="39">
        <v>84</v>
      </c>
      <c r="B141" s="66" t="s">
        <v>256</v>
      </c>
      <c r="C141" s="39" t="s">
        <v>9</v>
      </c>
      <c r="D141" s="40">
        <v>854</v>
      </c>
      <c r="E141" s="63"/>
      <c r="F141" s="40"/>
      <c r="G141" s="57" t="s">
        <v>110</v>
      </c>
      <c r="H141" s="48"/>
      <c r="I141" s="49"/>
      <c r="J141" s="49"/>
    </row>
    <row r="142" spans="1:10" s="10" customFormat="1" ht="31.95" customHeight="1">
      <c r="A142" s="39">
        <v>85</v>
      </c>
      <c r="B142" s="66" t="s">
        <v>396</v>
      </c>
      <c r="C142" s="39" t="s">
        <v>9</v>
      </c>
      <c r="D142" s="40">
        <f>3472-98</f>
        <v>3374</v>
      </c>
      <c r="E142" s="63"/>
      <c r="F142" s="40"/>
      <c r="G142" s="73" t="s">
        <v>89</v>
      </c>
      <c r="H142" s="7"/>
      <c r="I142" s="7"/>
    </row>
    <row r="143" spans="1:10" s="10" customFormat="1" ht="31.95" customHeight="1">
      <c r="A143" s="39">
        <v>86</v>
      </c>
      <c r="B143" s="66" t="s">
        <v>267</v>
      </c>
      <c r="C143" s="44" t="s">
        <v>9</v>
      </c>
      <c r="D143" s="40">
        <f>879</f>
        <v>879</v>
      </c>
      <c r="E143" s="74"/>
      <c r="F143" s="40"/>
      <c r="G143" s="73" t="s">
        <v>89</v>
      </c>
      <c r="I143" s="7"/>
    </row>
    <row r="144" spans="1:10" s="10" customFormat="1" ht="31.95" customHeight="1">
      <c r="A144" s="39">
        <v>87</v>
      </c>
      <c r="B144" s="66" t="s">
        <v>268</v>
      </c>
      <c r="C144" s="44" t="s">
        <v>9</v>
      </c>
      <c r="D144" s="40">
        <v>208</v>
      </c>
      <c r="E144" s="74"/>
      <c r="F144" s="40"/>
      <c r="G144" s="73" t="s">
        <v>89</v>
      </c>
      <c r="I144" s="7"/>
    </row>
    <row r="145" spans="1:10" s="10" customFormat="1" ht="31.95" customHeight="1">
      <c r="A145" s="39">
        <v>88</v>
      </c>
      <c r="B145" s="66" t="s">
        <v>269</v>
      </c>
      <c r="C145" s="44" t="s">
        <v>9</v>
      </c>
      <c r="D145" s="40">
        <v>27</v>
      </c>
      <c r="E145" s="74"/>
      <c r="F145" s="40"/>
      <c r="G145" s="73" t="s">
        <v>89</v>
      </c>
      <c r="I145" s="7"/>
    </row>
    <row r="146" spans="1:10" s="10" customFormat="1" ht="31.95" customHeight="1">
      <c r="A146" s="39">
        <v>89</v>
      </c>
      <c r="B146" s="66" t="s">
        <v>270</v>
      </c>
      <c r="C146" s="44" t="s">
        <v>9</v>
      </c>
      <c r="D146" s="40">
        <v>779</v>
      </c>
      <c r="E146" s="74"/>
      <c r="F146" s="40"/>
      <c r="G146" s="73" t="s">
        <v>89</v>
      </c>
      <c r="I146" s="7"/>
    </row>
    <row r="147" spans="1:10" s="10" customFormat="1" ht="24" customHeight="1">
      <c r="A147" s="39">
        <v>90</v>
      </c>
      <c r="B147" s="66" t="s">
        <v>312</v>
      </c>
      <c r="C147" s="44" t="s">
        <v>9</v>
      </c>
      <c r="D147" s="40">
        <f>136-10</f>
        <v>126</v>
      </c>
      <c r="E147" s="74"/>
      <c r="F147" s="40"/>
      <c r="G147" s="73" t="s">
        <v>89</v>
      </c>
      <c r="I147" s="7"/>
    </row>
    <row r="148" spans="1:10" s="10" customFormat="1" ht="31.95" customHeight="1">
      <c r="A148" s="39">
        <v>91</v>
      </c>
      <c r="B148" s="66" t="s">
        <v>311</v>
      </c>
      <c r="C148" s="44" t="s">
        <v>9</v>
      </c>
      <c r="D148" s="40">
        <v>1887</v>
      </c>
      <c r="E148" s="74"/>
      <c r="F148" s="40"/>
      <c r="G148" s="73" t="s">
        <v>89</v>
      </c>
      <c r="H148" s="48"/>
      <c r="I148" s="7"/>
    </row>
    <row r="149" spans="1:10" s="10" customFormat="1" ht="24" customHeight="1">
      <c r="A149" s="39">
        <v>92</v>
      </c>
      <c r="B149" s="34" t="s">
        <v>449</v>
      </c>
      <c r="C149" s="44" t="s">
        <v>9</v>
      </c>
      <c r="D149" s="40">
        <v>126</v>
      </c>
      <c r="E149" s="63"/>
      <c r="F149" s="40"/>
      <c r="G149" s="73"/>
      <c r="H149" s="48"/>
      <c r="I149" s="49"/>
      <c r="J149" s="7"/>
    </row>
    <row r="150" spans="1:10" s="10" customFormat="1" ht="35.1" customHeight="1">
      <c r="A150" s="39">
        <v>93</v>
      </c>
      <c r="B150" s="66" t="s">
        <v>400</v>
      </c>
      <c r="C150" s="44" t="s">
        <v>9</v>
      </c>
      <c r="D150" s="40">
        <f>3832-225</f>
        <v>3607</v>
      </c>
      <c r="E150" s="74"/>
      <c r="F150" s="40"/>
      <c r="G150" s="20" t="s">
        <v>253</v>
      </c>
      <c r="H150" s="7"/>
      <c r="I150" s="7"/>
    </row>
    <row r="151" spans="1:10" s="10" customFormat="1" ht="35.1" customHeight="1">
      <c r="A151" s="39">
        <v>94</v>
      </c>
      <c r="B151" s="66" t="s">
        <v>401</v>
      </c>
      <c r="C151" s="44" t="s">
        <v>9</v>
      </c>
      <c r="D151" s="40">
        <f>115-7</f>
        <v>108</v>
      </c>
      <c r="E151" s="74"/>
      <c r="F151" s="40"/>
      <c r="G151" s="20" t="s">
        <v>253</v>
      </c>
      <c r="H151" s="7"/>
      <c r="I151" s="7"/>
    </row>
    <row r="152" spans="1:10" s="10" customFormat="1" ht="28.5" customHeight="1">
      <c r="A152" s="39">
        <v>95</v>
      </c>
      <c r="B152" s="66" t="s">
        <v>453</v>
      </c>
      <c r="C152" s="44" t="s">
        <v>420</v>
      </c>
      <c r="D152" s="40">
        <v>781</v>
      </c>
      <c r="E152" s="74"/>
      <c r="F152" s="40"/>
      <c r="G152" s="20"/>
      <c r="H152" s="7"/>
      <c r="I152" s="7"/>
    </row>
    <row r="153" spans="1:10" s="10" customFormat="1" ht="35.1" customHeight="1">
      <c r="A153" s="39">
        <v>96</v>
      </c>
      <c r="B153" s="66" t="s">
        <v>399</v>
      </c>
      <c r="C153" s="44" t="s">
        <v>9</v>
      </c>
      <c r="D153" s="40">
        <v>70</v>
      </c>
      <c r="E153" s="74"/>
      <c r="F153" s="40"/>
      <c r="G153" s="20" t="s">
        <v>253</v>
      </c>
      <c r="H153" s="7"/>
      <c r="I153" s="3"/>
    </row>
    <row r="154" spans="1:10" s="10" customFormat="1" ht="24" customHeight="1">
      <c r="A154" s="39">
        <v>97</v>
      </c>
      <c r="B154" s="34" t="s">
        <v>398</v>
      </c>
      <c r="C154" s="39" t="s">
        <v>9</v>
      </c>
      <c r="D154" s="40">
        <f>1275-71</f>
        <v>1204</v>
      </c>
      <c r="E154" s="63"/>
      <c r="F154" s="40"/>
      <c r="G154" s="71" t="s">
        <v>468</v>
      </c>
      <c r="H154" s="7"/>
      <c r="I154" s="7"/>
    </row>
    <row r="155" spans="1:10" s="10" customFormat="1" ht="24" customHeight="1">
      <c r="A155" s="39">
        <v>98</v>
      </c>
      <c r="B155" s="34" t="s">
        <v>275</v>
      </c>
      <c r="C155" s="39" t="s">
        <v>9</v>
      </c>
      <c r="D155" s="40">
        <v>96</v>
      </c>
      <c r="E155" s="63"/>
      <c r="F155" s="40"/>
      <c r="G155" s="71" t="s">
        <v>94</v>
      </c>
      <c r="H155" s="7"/>
      <c r="I155" s="3"/>
    </row>
    <row r="156" spans="1:10" s="10" customFormat="1" ht="24" customHeight="1">
      <c r="A156" s="39">
        <v>99</v>
      </c>
      <c r="B156" s="75" t="s">
        <v>525</v>
      </c>
      <c r="C156" s="76" t="s">
        <v>9</v>
      </c>
      <c r="D156" s="63">
        <v>425</v>
      </c>
      <c r="E156" s="63"/>
      <c r="F156" s="63"/>
      <c r="G156" s="77" t="s">
        <v>253</v>
      </c>
      <c r="H156" s="7"/>
      <c r="I156" s="3"/>
    </row>
    <row r="157" spans="1:10" s="10" customFormat="1" ht="24" customHeight="1">
      <c r="A157" s="39">
        <v>100</v>
      </c>
      <c r="B157" s="34" t="s">
        <v>121</v>
      </c>
      <c r="C157" s="39" t="s">
        <v>9</v>
      </c>
      <c r="D157" s="40">
        <v>937</v>
      </c>
      <c r="E157" s="63"/>
      <c r="F157" s="40"/>
      <c r="G157" s="20" t="s">
        <v>253</v>
      </c>
      <c r="H157" s="7"/>
      <c r="I157" s="3"/>
    </row>
    <row r="158" spans="1:10" s="10" customFormat="1" ht="24" customHeight="1">
      <c r="A158" s="39">
        <v>101</v>
      </c>
      <c r="B158" s="34" t="s">
        <v>122</v>
      </c>
      <c r="C158" s="39" t="s">
        <v>9</v>
      </c>
      <c r="D158" s="40">
        <v>2515</v>
      </c>
      <c r="E158" s="63"/>
      <c r="F158" s="40"/>
      <c r="G158" s="20" t="s">
        <v>253</v>
      </c>
      <c r="H158" s="7"/>
      <c r="I158" s="3"/>
    </row>
    <row r="159" spans="1:10" s="10" customFormat="1" ht="24" customHeight="1">
      <c r="A159" s="39">
        <v>102</v>
      </c>
      <c r="B159" s="34" t="s">
        <v>518</v>
      </c>
      <c r="C159" s="39" t="s">
        <v>9</v>
      </c>
      <c r="D159" s="40">
        <v>67</v>
      </c>
      <c r="E159" s="63"/>
      <c r="F159" s="40"/>
      <c r="G159" s="20"/>
      <c r="H159" s="7"/>
      <c r="I159" s="3"/>
    </row>
    <row r="160" spans="1:10" s="10" customFormat="1" ht="24" customHeight="1">
      <c r="A160" s="39">
        <v>103</v>
      </c>
      <c r="B160" s="34" t="s">
        <v>499</v>
      </c>
      <c r="C160" s="39" t="s">
        <v>140</v>
      </c>
      <c r="D160" s="40">
        <v>26</v>
      </c>
      <c r="E160" s="63"/>
      <c r="F160" s="40"/>
      <c r="G160" s="20"/>
      <c r="H160" s="7"/>
      <c r="I160" s="3"/>
    </row>
    <row r="161" spans="1:13" s="10" customFormat="1" ht="24.75" customHeight="1">
      <c r="A161" s="39">
        <v>104</v>
      </c>
      <c r="B161" s="42" t="s">
        <v>387</v>
      </c>
      <c r="C161" s="39" t="s">
        <v>140</v>
      </c>
      <c r="D161" s="40">
        <v>182</v>
      </c>
      <c r="E161" s="63"/>
      <c r="F161" s="40"/>
      <c r="G161" s="41"/>
      <c r="H161" s="7"/>
    </row>
    <row r="162" spans="1:13" s="10" customFormat="1" ht="24.75" customHeight="1">
      <c r="A162" s="39">
        <v>105</v>
      </c>
      <c r="B162" s="42" t="s">
        <v>447</v>
      </c>
      <c r="C162" s="39" t="s">
        <v>140</v>
      </c>
      <c r="D162" s="40">
        <v>397</v>
      </c>
      <c r="E162" s="63"/>
      <c r="F162" s="40"/>
      <c r="G162" s="41"/>
      <c r="H162" s="7"/>
    </row>
    <row r="163" spans="1:13" s="10" customFormat="1" ht="24.75" customHeight="1">
      <c r="A163" s="39">
        <v>106</v>
      </c>
      <c r="B163" s="42" t="s">
        <v>445</v>
      </c>
      <c r="C163" s="39" t="s">
        <v>106</v>
      </c>
      <c r="D163" s="40">
        <f>83-10</f>
        <v>73</v>
      </c>
      <c r="E163" s="63"/>
      <c r="F163" s="40"/>
      <c r="G163" s="41"/>
      <c r="H163" s="7"/>
    </row>
    <row r="164" spans="1:13" s="10" customFormat="1" ht="24.75" customHeight="1">
      <c r="A164" s="39">
        <v>107</v>
      </c>
      <c r="B164" s="42" t="s">
        <v>448</v>
      </c>
      <c r="C164" s="39" t="s">
        <v>106</v>
      </c>
      <c r="D164" s="40">
        <v>368</v>
      </c>
      <c r="E164" s="63"/>
      <c r="F164" s="40"/>
      <c r="G164" s="41"/>
      <c r="H164" s="7"/>
    </row>
    <row r="165" spans="1:13" s="10" customFormat="1" ht="24.75" customHeight="1">
      <c r="A165" s="39">
        <v>108</v>
      </c>
      <c r="B165" s="42" t="s">
        <v>446</v>
      </c>
      <c r="C165" s="39" t="s">
        <v>140</v>
      </c>
      <c r="D165" s="40">
        <f>71-30</f>
        <v>41</v>
      </c>
      <c r="E165" s="63"/>
      <c r="F165" s="40"/>
      <c r="G165" s="41"/>
      <c r="H165" s="7"/>
    </row>
    <row r="166" spans="1:13" s="10" customFormat="1" ht="24.75" customHeight="1">
      <c r="A166" s="39">
        <v>109</v>
      </c>
      <c r="B166" s="42" t="s">
        <v>388</v>
      </c>
      <c r="C166" s="39" t="s">
        <v>140</v>
      </c>
      <c r="D166" s="40">
        <v>57</v>
      </c>
      <c r="E166" s="63"/>
      <c r="F166" s="40"/>
      <c r="G166" s="41"/>
      <c r="H166" s="7"/>
    </row>
    <row r="167" spans="1:13" s="10" customFormat="1" ht="24.75" customHeight="1">
      <c r="A167" s="39">
        <v>110</v>
      </c>
      <c r="B167" s="42" t="s">
        <v>97</v>
      </c>
      <c r="C167" s="39" t="s">
        <v>62</v>
      </c>
      <c r="D167" s="40">
        <f>39-7</f>
        <v>32</v>
      </c>
      <c r="E167" s="63"/>
      <c r="F167" s="40"/>
      <c r="G167" s="41"/>
      <c r="H167" s="7"/>
    </row>
    <row r="168" spans="1:13" s="10" customFormat="1" ht="24" customHeight="1">
      <c r="A168" s="39">
        <v>111</v>
      </c>
      <c r="B168" s="34" t="s">
        <v>108</v>
      </c>
      <c r="C168" s="39" t="s">
        <v>9</v>
      </c>
      <c r="D168" s="40">
        <f>4840-75+227</f>
        <v>4992</v>
      </c>
      <c r="E168" s="63"/>
      <c r="F168" s="40"/>
      <c r="G168" s="20" t="s">
        <v>253</v>
      </c>
      <c r="H168" s="7"/>
      <c r="I168" s="3"/>
    </row>
    <row r="169" spans="1:13" s="10" customFormat="1" ht="24" customHeight="1">
      <c r="A169" s="39">
        <v>112</v>
      </c>
      <c r="B169" s="34" t="s">
        <v>109</v>
      </c>
      <c r="C169" s="39" t="s">
        <v>9</v>
      </c>
      <c r="D169" s="40">
        <f>6926-299+172</f>
        <v>6799</v>
      </c>
      <c r="E169" s="63"/>
      <c r="F169" s="40"/>
      <c r="G169" s="20" t="s">
        <v>253</v>
      </c>
      <c r="H169" s="7"/>
      <c r="I169" s="3"/>
    </row>
    <row r="170" spans="1:13" s="10" customFormat="1" ht="24" customHeight="1">
      <c r="A170" s="39">
        <v>113</v>
      </c>
      <c r="B170" s="34" t="s">
        <v>276</v>
      </c>
      <c r="C170" s="39" t="s">
        <v>9</v>
      </c>
      <c r="D170" s="40">
        <v>277</v>
      </c>
      <c r="E170" s="63"/>
      <c r="F170" s="40"/>
      <c r="G170" s="71" t="s">
        <v>94</v>
      </c>
      <c r="H170" s="7"/>
      <c r="I170" s="3"/>
    </row>
    <row r="171" spans="1:13" s="6" customFormat="1" ht="36" customHeight="1">
      <c r="A171" s="39">
        <v>114</v>
      </c>
      <c r="B171" s="42" t="s">
        <v>477</v>
      </c>
      <c r="C171" s="39" t="s">
        <v>9</v>
      </c>
      <c r="D171" s="40">
        <f>247</f>
        <v>247</v>
      </c>
      <c r="E171" s="63"/>
      <c r="F171" s="40"/>
      <c r="G171" s="71" t="s">
        <v>90</v>
      </c>
      <c r="H171" s="7"/>
    </row>
    <row r="172" spans="1:13" s="6" customFormat="1" ht="24" customHeight="1">
      <c r="A172" s="39">
        <v>115</v>
      </c>
      <c r="B172" s="42" t="s">
        <v>478</v>
      </c>
      <c r="C172" s="39" t="s">
        <v>9</v>
      </c>
      <c r="D172" s="40">
        <f>724</f>
        <v>724</v>
      </c>
      <c r="E172" s="63"/>
      <c r="F172" s="40"/>
      <c r="G172" s="71" t="s">
        <v>90</v>
      </c>
      <c r="H172" s="7"/>
    </row>
    <row r="173" spans="1:13" s="10" customFormat="1" ht="24" customHeight="1">
      <c r="A173" s="39">
        <v>116</v>
      </c>
      <c r="B173" s="34" t="s">
        <v>118</v>
      </c>
      <c r="C173" s="39" t="s">
        <v>9</v>
      </c>
      <c r="D173" s="40">
        <f>942</f>
        <v>942</v>
      </c>
      <c r="E173" s="63"/>
      <c r="F173" s="40"/>
      <c r="G173" s="20" t="s">
        <v>253</v>
      </c>
      <c r="H173" s="7"/>
      <c r="I173" s="3"/>
    </row>
    <row r="174" spans="1:13" s="6" customFormat="1" ht="24.75" customHeight="1">
      <c r="A174" s="39">
        <v>117</v>
      </c>
      <c r="B174" s="42" t="s">
        <v>195</v>
      </c>
      <c r="C174" s="39" t="s">
        <v>9</v>
      </c>
      <c r="D174" s="40">
        <v>331</v>
      </c>
      <c r="E174" s="63"/>
      <c r="F174" s="40"/>
      <c r="G174" s="71" t="s">
        <v>423</v>
      </c>
      <c r="H174" s="7"/>
      <c r="I174" s="10"/>
    </row>
    <row r="175" spans="1:13" s="6" customFormat="1" ht="24" customHeight="1">
      <c r="A175" s="39">
        <v>118</v>
      </c>
      <c r="B175" s="78" t="s">
        <v>120</v>
      </c>
      <c r="C175" s="39" t="s">
        <v>106</v>
      </c>
      <c r="D175" s="40">
        <f>3056-138+95</f>
        <v>3013</v>
      </c>
      <c r="E175" s="63"/>
      <c r="F175" s="40"/>
      <c r="G175" s="20"/>
      <c r="H175" s="7"/>
      <c r="I175" s="53"/>
      <c r="J175" s="54"/>
      <c r="K175" s="55"/>
      <c r="L175" s="55"/>
      <c r="M175" s="56"/>
    </row>
    <row r="176" spans="1:13" s="6" customFormat="1" ht="24" customHeight="1">
      <c r="A176" s="39">
        <v>119</v>
      </c>
      <c r="B176" s="78" t="s">
        <v>150</v>
      </c>
      <c r="C176" s="39" t="s">
        <v>18</v>
      </c>
      <c r="D176" s="40">
        <v>436</v>
      </c>
      <c r="E176" s="63"/>
      <c r="F176" s="40"/>
      <c r="G176" s="71" t="s">
        <v>91</v>
      </c>
      <c r="H176" s="7"/>
      <c r="I176" s="79"/>
      <c r="J176" s="54"/>
      <c r="K176" s="55"/>
      <c r="L176" s="55"/>
      <c r="M176" s="56"/>
    </row>
    <row r="177" spans="1:9" s="10" customFormat="1" ht="26.25" customHeight="1">
      <c r="A177" s="39">
        <v>120</v>
      </c>
      <c r="B177" s="67" t="s">
        <v>119</v>
      </c>
      <c r="C177" s="39" t="s">
        <v>9</v>
      </c>
      <c r="D177" s="40">
        <v>675</v>
      </c>
      <c r="E177" s="64"/>
      <c r="F177" s="40"/>
      <c r="G177" s="45" t="s">
        <v>202</v>
      </c>
      <c r="H177" s="7"/>
      <c r="I177" s="3"/>
    </row>
    <row r="178" spans="1:9" s="10" customFormat="1" ht="31.5" customHeight="1">
      <c r="A178" s="39">
        <v>121</v>
      </c>
      <c r="B178" s="80" t="s">
        <v>516</v>
      </c>
      <c r="C178" s="39" t="s">
        <v>9</v>
      </c>
      <c r="D178" s="40">
        <f>4265-281+290</f>
        <v>4274</v>
      </c>
      <c r="E178" s="63"/>
      <c r="F178" s="40"/>
      <c r="G178" s="71" t="s">
        <v>498</v>
      </c>
      <c r="H178" s="7"/>
      <c r="I178" s="81"/>
    </row>
    <row r="179" spans="1:9" s="10" customFormat="1" ht="26.25" customHeight="1">
      <c r="A179" s="39">
        <v>122</v>
      </c>
      <c r="B179" s="67" t="s">
        <v>123</v>
      </c>
      <c r="C179" s="39" t="s">
        <v>9</v>
      </c>
      <c r="D179" s="40">
        <v>128</v>
      </c>
      <c r="E179" s="64"/>
      <c r="F179" s="40"/>
      <c r="G179" s="45" t="s">
        <v>203</v>
      </c>
      <c r="H179" s="7"/>
      <c r="I179" s="82"/>
    </row>
    <row r="180" spans="1:9" s="10" customFormat="1" ht="24" customHeight="1">
      <c r="A180" s="39">
        <v>123</v>
      </c>
      <c r="B180" s="80" t="s">
        <v>198</v>
      </c>
      <c r="C180" s="39" t="s">
        <v>9</v>
      </c>
      <c r="D180" s="40">
        <v>648</v>
      </c>
      <c r="E180" s="64"/>
      <c r="F180" s="40"/>
      <c r="G180" s="71" t="s">
        <v>91</v>
      </c>
      <c r="H180" s="7"/>
      <c r="I180" s="83"/>
    </row>
    <row r="181" spans="1:9" s="10" customFormat="1" ht="31.95" customHeight="1">
      <c r="A181" s="39">
        <v>124</v>
      </c>
      <c r="B181" s="67" t="s">
        <v>397</v>
      </c>
      <c r="C181" s="39" t="s">
        <v>9</v>
      </c>
      <c r="D181" s="40">
        <v>206</v>
      </c>
      <c r="E181" s="64"/>
      <c r="F181" s="40"/>
      <c r="G181" s="45" t="s">
        <v>203</v>
      </c>
      <c r="H181" s="7"/>
      <c r="I181" s="82"/>
    </row>
    <row r="182" spans="1:9" s="10" customFormat="1" ht="31.95" customHeight="1">
      <c r="A182" s="39">
        <v>125</v>
      </c>
      <c r="B182" s="67" t="s">
        <v>314</v>
      </c>
      <c r="C182" s="39" t="s">
        <v>9</v>
      </c>
      <c r="D182" s="40">
        <f>82</f>
        <v>82</v>
      </c>
      <c r="E182" s="64"/>
      <c r="F182" s="40"/>
      <c r="G182" s="45" t="s">
        <v>316</v>
      </c>
      <c r="H182" s="7"/>
      <c r="I182" s="84"/>
    </row>
    <row r="183" spans="1:9" s="10" customFormat="1" ht="31.95" customHeight="1">
      <c r="A183" s="39">
        <v>126</v>
      </c>
      <c r="B183" s="67" t="s">
        <v>295</v>
      </c>
      <c r="C183" s="39" t="s">
        <v>9</v>
      </c>
      <c r="D183" s="40">
        <v>846</v>
      </c>
      <c r="E183" s="64"/>
      <c r="F183" s="40"/>
      <c r="G183" s="71" t="s">
        <v>317</v>
      </c>
      <c r="H183" s="7"/>
      <c r="I183" s="83"/>
    </row>
    <row r="184" spans="1:9" s="10" customFormat="1" ht="24" customHeight="1">
      <c r="A184" s="39">
        <v>127</v>
      </c>
      <c r="B184" s="80" t="s">
        <v>153</v>
      </c>
      <c r="C184" s="39" t="s">
        <v>9</v>
      </c>
      <c r="D184" s="40">
        <f>54-1</f>
        <v>53</v>
      </c>
      <c r="E184" s="64"/>
      <c r="F184" s="40"/>
      <c r="G184" s="57" t="s">
        <v>254</v>
      </c>
      <c r="H184" s="7"/>
      <c r="I184" s="82"/>
    </row>
    <row r="185" spans="1:9" s="10" customFormat="1" ht="24" customHeight="1">
      <c r="A185" s="39">
        <v>128</v>
      </c>
      <c r="B185" s="80" t="s">
        <v>497</v>
      </c>
      <c r="C185" s="39" t="s">
        <v>9</v>
      </c>
      <c r="D185" s="40">
        <v>232</v>
      </c>
      <c r="E185" s="64"/>
      <c r="F185" s="40"/>
      <c r="G185" s="71" t="s">
        <v>498</v>
      </c>
      <c r="H185" s="7"/>
      <c r="I185" s="81"/>
    </row>
    <row r="186" spans="1:9" s="10" customFormat="1" ht="24.75" customHeight="1">
      <c r="A186" s="39">
        <v>129</v>
      </c>
      <c r="B186" s="80" t="s">
        <v>437</v>
      </c>
      <c r="C186" s="39" t="s">
        <v>436</v>
      </c>
      <c r="D186" s="40">
        <v>284</v>
      </c>
      <c r="E186" s="64"/>
      <c r="F186" s="40"/>
      <c r="G186" s="71"/>
      <c r="H186" s="7"/>
    </row>
    <row r="187" spans="1:9" s="10" customFormat="1" ht="24.75" customHeight="1">
      <c r="A187" s="39">
        <v>130</v>
      </c>
      <c r="B187" s="80" t="s">
        <v>454</v>
      </c>
      <c r="C187" s="39" t="s">
        <v>9</v>
      </c>
      <c r="D187" s="40">
        <v>2</v>
      </c>
      <c r="E187" s="64"/>
      <c r="F187" s="40"/>
      <c r="G187" s="71"/>
      <c r="H187" s="7"/>
    </row>
    <row r="188" spans="1:9" s="10" customFormat="1" ht="24" customHeight="1">
      <c r="A188" s="39">
        <v>131</v>
      </c>
      <c r="B188" s="80" t="s">
        <v>277</v>
      </c>
      <c r="C188" s="39" t="s">
        <v>9</v>
      </c>
      <c r="D188" s="40">
        <v>74</v>
      </c>
      <c r="E188" s="64"/>
      <c r="F188" s="40"/>
      <c r="G188" s="71"/>
      <c r="H188" s="7"/>
    </row>
    <row r="189" spans="1:9" s="10" customFormat="1" ht="31.95" customHeight="1">
      <c r="A189" s="39">
        <v>132</v>
      </c>
      <c r="B189" s="80" t="s">
        <v>432</v>
      </c>
      <c r="C189" s="39" t="s">
        <v>9</v>
      </c>
      <c r="D189" s="40">
        <v>1595</v>
      </c>
      <c r="E189" s="64"/>
      <c r="F189" s="40"/>
      <c r="G189" s="71" t="s">
        <v>91</v>
      </c>
      <c r="H189" s="7"/>
    </row>
    <row r="190" spans="1:9" s="6" customFormat="1" ht="24" customHeight="1">
      <c r="A190" s="39">
        <v>133</v>
      </c>
      <c r="B190" s="42" t="s">
        <v>196</v>
      </c>
      <c r="C190" s="39" t="s">
        <v>9</v>
      </c>
      <c r="D190" s="40">
        <v>109</v>
      </c>
      <c r="E190" s="63"/>
      <c r="F190" s="40"/>
      <c r="G190" s="71" t="s">
        <v>423</v>
      </c>
      <c r="H190" s="7"/>
    </row>
    <row r="191" spans="1:9" s="10" customFormat="1" ht="24" customHeight="1">
      <c r="A191" s="39">
        <v>134</v>
      </c>
      <c r="B191" s="80" t="s">
        <v>296</v>
      </c>
      <c r="C191" s="39" t="s">
        <v>9</v>
      </c>
      <c r="D191" s="40">
        <v>290</v>
      </c>
      <c r="E191" s="64"/>
      <c r="F191" s="40"/>
      <c r="G191" s="70"/>
      <c r="H191" s="7"/>
      <c r="I191" s="3"/>
    </row>
    <row r="192" spans="1:9" s="10" customFormat="1" ht="24" customHeight="1">
      <c r="A192" s="39">
        <v>135</v>
      </c>
      <c r="B192" s="35" t="s">
        <v>191</v>
      </c>
      <c r="C192" s="39" t="s">
        <v>9</v>
      </c>
      <c r="D192" s="40">
        <v>134</v>
      </c>
      <c r="E192" s="63"/>
      <c r="F192" s="40"/>
      <c r="G192" s="70"/>
      <c r="I192" s="3"/>
    </row>
    <row r="193" spans="1:11" s="10" customFormat="1" ht="24" customHeight="1">
      <c r="A193" s="39">
        <v>136</v>
      </c>
      <c r="B193" s="34" t="s">
        <v>421</v>
      </c>
      <c r="C193" s="39" t="s">
        <v>41</v>
      </c>
      <c r="D193" s="40">
        <v>4</v>
      </c>
      <c r="E193" s="85"/>
      <c r="F193" s="40"/>
      <c r="G193" s="45"/>
      <c r="H193" s="48"/>
      <c r="I193" s="49"/>
    </row>
    <row r="194" spans="1:11" s="10" customFormat="1" ht="24" customHeight="1">
      <c r="A194" s="39">
        <v>137</v>
      </c>
      <c r="B194" s="34" t="s">
        <v>422</v>
      </c>
      <c r="C194" s="39" t="s">
        <v>41</v>
      </c>
      <c r="D194" s="40">
        <v>8</v>
      </c>
      <c r="E194" s="85"/>
      <c r="F194" s="40"/>
      <c r="G194" s="71"/>
      <c r="H194" s="48"/>
      <c r="I194" s="49"/>
    </row>
    <row r="195" spans="1:11" s="10" customFormat="1" ht="24" customHeight="1">
      <c r="A195" s="39">
        <v>138</v>
      </c>
      <c r="B195" s="33" t="s">
        <v>430</v>
      </c>
      <c r="C195" s="39" t="s">
        <v>12</v>
      </c>
      <c r="D195" s="40">
        <v>1</v>
      </c>
      <c r="E195" s="63"/>
      <c r="F195" s="40"/>
      <c r="G195" s="70" t="s">
        <v>298</v>
      </c>
      <c r="H195" s="7"/>
      <c r="I195" s="86"/>
      <c r="J195" s="7"/>
    </row>
    <row r="196" spans="1:11" s="10" customFormat="1" ht="24" customHeight="1">
      <c r="A196" s="39">
        <v>139</v>
      </c>
      <c r="B196" s="33" t="s">
        <v>502</v>
      </c>
      <c r="C196" s="39" t="s">
        <v>12</v>
      </c>
      <c r="D196" s="40">
        <v>6</v>
      </c>
      <c r="E196" s="63"/>
      <c r="F196" s="40"/>
      <c r="G196" s="70" t="s">
        <v>298</v>
      </c>
      <c r="H196" s="7"/>
      <c r="I196" s="86"/>
      <c r="J196" s="7"/>
    </row>
    <row r="197" spans="1:11" s="10" customFormat="1" ht="24" customHeight="1">
      <c r="A197" s="39">
        <v>140</v>
      </c>
      <c r="B197" s="33" t="s">
        <v>480</v>
      </c>
      <c r="C197" s="39" t="s">
        <v>12</v>
      </c>
      <c r="D197" s="40">
        <f>3-1</f>
        <v>2</v>
      </c>
      <c r="E197" s="63"/>
      <c r="F197" s="40"/>
      <c r="G197" s="70" t="s">
        <v>503</v>
      </c>
      <c r="H197" s="7"/>
      <c r="I197" s="86"/>
      <c r="J197" s="7"/>
    </row>
    <row r="198" spans="1:11" s="10" customFormat="1" ht="24" customHeight="1">
      <c r="A198" s="39">
        <v>141</v>
      </c>
      <c r="B198" s="33" t="s">
        <v>481</v>
      </c>
      <c r="C198" s="39" t="s">
        <v>12</v>
      </c>
      <c r="D198" s="40">
        <v>8</v>
      </c>
      <c r="E198" s="63"/>
      <c r="F198" s="40"/>
      <c r="G198" s="70" t="s">
        <v>503</v>
      </c>
      <c r="H198" s="7"/>
      <c r="I198" s="86"/>
      <c r="J198" s="7"/>
    </row>
    <row r="199" spans="1:11" s="10" customFormat="1" ht="24" customHeight="1">
      <c r="A199" s="39">
        <v>142</v>
      </c>
      <c r="B199" s="33" t="s">
        <v>482</v>
      </c>
      <c r="C199" s="39" t="s">
        <v>12</v>
      </c>
      <c r="D199" s="40">
        <v>7</v>
      </c>
      <c r="E199" s="63"/>
      <c r="F199" s="40"/>
      <c r="G199" s="70" t="s">
        <v>503</v>
      </c>
      <c r="H199" s="7"/>
      <c r="I199" s="86"/>
      <c r="J199" s="7"/>
      <c r="K199" s="87"/>
    </row>
    <row r="200" spans="1:11" s="10" customFormat="1" ht="24" customHeight="1">
      <c r="A200" s="39">
        <v>143</v>
      </c>
      <c r="B200" s="33" t="s">
        <v>483</v>
      </c>
      <c r="C200" s="39" t="s">
        <v>12</v>
      </c>
      <c r="D200" s="40">
        <v>35</v>
      </c>
      <c r="E200" s="63"/>
      <c r="F200" s="40"/>
      <c r="G200" s="70" t="s">
        <v>503</v>
      </c>
      <c r="H200" s="7"/>
      <c r="I200" s="86"/>
      <c r="J200" s="7"/>
    </row>
    <row r="201" spans="1:11" s="10" customFormat="1" ht="24" customHeight="1">
      <c r="A201" s="39">
        <v>144</v>
      </c>
      <c r="B201" s="33" t="s">
        <v>484</v>
      </c>
      <c r="C201" s="39" t="s">
        <v>12</v>
      </c>
      <c r="D201" s="40">
        <v>1</v>
      </c>
      <c r="E201" s="63"/>
      <c r="F201" s="40"/>
      <c r="G201" s="70" t="s">
        <v>503</v>
      </c>
      <c r="H201" s="7"/>
      <c r="I201" s="86"/>
      <c r="J201" s="7"/>
    </row>
    <row r="202" spans="1:11" s="10" customFormat="1" ht="24" customHeight="1">
      <c r="A202" s="39">
        <v>145</v>
      </c>
      <c r="B202" s="33" t="s">
        <v>485</v>
      </c>
      <c r="C202" s="39" t="s">
        <v>12</v>
      </c>
      <c r="D202" s="40">
        <f>8</f>
        <v>8</v>
      </c>
      <c r="E202" s="63"/>
      <c r="F202" s="40"/>
      <c r="G202" s="70" t="s">
        <v>503</v>
      </c>
      <c r="H202" s="7"/>
      <c r="I202" s="86"/>
      <c r="J202" s="7"/>
    </row>
    <row r="203" spans="1:11" s="10" customFormat="1" ht="24" customHeight="1">
      <c r="A203" s="39">
        <v>146</v>
      </c>
      <c r="B203" s="33" t="s">
        <v>486</v>
      </c>
      <c r="C203" s="39" t="s">
        <v>12</v>
      </c>
      <c r="D203" s="40">
        <v>1</v>
      </c>
      <c r="E203" s="63"/>
      <c r="F203" s="40"/>
      <c r="G203" s="70" t="s">
        <v>503</v>
      </c>
      <c r="H203" s="7"/>
      <c r="I203" s="86"/>
      <c r="J203" s="7"/>
    </row>
    <row r="204" spans="1:11" s="10" customFormat="1" ht="24" customHeight="1">
      <c r="A204" s="39">
        <v>147</v>
      </c>
      <c r="B204" s="33" t="s">
        <v>500</v>
      </c>
      <c r="C204" s="39" t="s">
        <v>12</v>
      </c>
      <c r="D204" s="40">
        <v>43</v>
      </c>
      <c r="E204" s="63"/>
      <c r="F204" s="40"/>
      <c r="G204" s="70" t="s">
        <v>503</v>
      </c>
      <c r="H204" s="7"/>
      <c r="I204" s="86"/>
      <c r="J204" s="7"/>
    </row>
    <row r="205" spans="1:11" s="10" customFormat="1" ht="24" customHeight="1">
      <c r="A205" s="39">
        <v>148</v>
      </c>
      <c r="B205" s="33" t="s">
        <v>487</v>
      </c>
      <c r="C205" s="39" t="s">
        <v>12</v>
      </c>
      <c r="D205" s="40">
        <v>1</v>
      </c>
      <c r="E205" s="63"/>
      <c r="F205" s="40"/>
      <c r="G205" s="70" t="s">
        <v>503</v>
      </c>
      <c r="H205" s="7"/>
      <c r="I205" s="86"/>
      <c r="J205" s="7"/>
    </row>
    <row r="206" spans="1:11" s="10" customFormat="1" ht="24" customHeight="1">
      <c r="A206" s="39">
        <v>149</v>
      </c>
      <c r="B206" s="33" t="s">
        <v>488</v>
      </c>
      <c r="C206" s="39" t="s">
        <v>12</v>
      </c>
      <c r="D206" s="40">
        <f>4-1</f>
        <v>3</v>
      </c>
      <c r="E206" s="63"/>
      <c r="F206" s="40"/>
      <c r="G206" s="70" t="s">
        <v>503</v>
      </c>
      <c r="H206" s="7"/>
      <c r="I206" s="86"/>
      <c r="J206" s="7"/>
    </row>
    <row r="207" spans="1:11" s="10" customFormat="1" ht="24" customHeight="1">
      <c r="A207" s="39">
        <v>150</v>
      </c>
      <c r="B207" s="33" t="s">
        <v>489</v>
      </c>
      <c r="C207" s="39" t="s">
        <v>12</v>
      </c>
      <c r="D207" s="40">
        <v>4</v>
      </c>
      <c r="E207" s="63"/>
      <c r="F207" s="40"/>
      <c r="G207" s="70" t="s">
        <v>503</v>
      </c>
      <c r="H207" s="7"/>
      <c r="I207" s="86"/>
      <c r="J207" s="7"/>
    </row>
    <row r="208" spans="1:11" s="10" customFormat="1" ht="24" customHeight="1">
      <c r="A208" s="39">
        <v>151</v>
      </c>
      <c r="B208" s="33" t="s">
        <v>490</v>
      </c>
      <c r="C208" s="39" t="s">
        <v>12</v>
      </c>
      <c r="D208" s="40">
        <v>1</v>
      </c>
      <c r="E208" s="63"/>
      <c r="F208" s="40"/>
      <c r="G208" s="70" t="s">
        <v>503</v>
      </c>
      <c r="H208" s="7"/>
      <c r="I208" s="86"/>
      <c r="J208" s="7"/>
    </row>
    <row r="209" spans="1:10" s="10" customFormat="1" ht="24" customHeight="1">
      <c r="A209" s="39">
        <v>152</v>
      </c>
      <c r="B209" s="33" t="s">
        <v>141</v>
      </c>
      <c r="C209" s="39" t="s">
        <v>12</v>
      </c>
      <c r="D209" s="40">
        <v>23</v>
      </c>
      <c r="E209" s="63"/>
      <c r="F209" s="40"/>
      <c r="G209" s="88" t="s">
        <v>469</v>
      </c>
      <c r="I209" s="3"/>
      <c r="J209" s="7"/>
    </row>
    <row r="210" spans="1:10" s="10" customFormat="1" ht="24" customHeight="1">
      <c r="A210" s="39">
        <v>153</v>
      </c>
      <c r="B210" s="33" t="s">
        <v>240</v>
      </c>
      <c r="C210" s="39" t="s">
        <v>12</v>
      </c>
      <c r="D210" s="40">
        <v>139</v>
      </c>
      <c r="E210" s="63"/>
      <c r="F210" s="40"/>
      <c r="G210" s="88" t="s">
        <v>469</v>
      </c>
      <c r="I210" s="3"/>
      <c r="J210" s="7"/>
    </row>
    <row r="211" spans="1:10" s="10" customFormat="1" ht="24" customHeight="1">
      <c r="A211" s="39">
        <v>154</v>
      </c>
      <c r="B211" s="33" t="s">
        <v>142</v>
      </c>
      <c r="C211" s="39" t="s">
        <v>12</v>
      </c>
      <c r="D211" s="40">
        <v>4</v>
      </c>
      <c r="E211" s="63"/>
      <c r="F211" s="40"/>
      <c r="G211" s="88" t="s">
        <v>469</v>
      </c>
      <c r="I211" s="3"/>
      <c r="J211" s="7"/>
    </row>
    <row r="212" spans="1:10" s="10" customFormat="1" ht="24" customHeight="1">
      <c r="A212" s="39">
        <v>155</v>
      </c>
      <c r="B212" s="33" t="s">
        <v>504</v>
      </c>
      <c r="C212" s="39" t="s">
        <v>12</v>
      </c>
      <c r="D212" s="40">
        <v>1</v>
      </c>
      <c r="E212" s="63"/>
      <c r="F212" s="40"/>
      <c r="G212" s="88" t="s">
        <v>469</v>
      </c>
      <c r="I212" s="3"/>
    </row>
    <row r="213" spans="1:10" s="10" customFormat="1" ht="24" customHeight="1">
      <c r="A213" s="39">
        <v>156</v>
      </c>
      <c r="B213" s="33" t="s">
        <v>143</v>
      </c>
      <c r="C213" s="39" t="s">
        <v>12</v>
      </c>
      <c r="D213" s="40">
        <v>2</v>
      </c>
      <c r="E213" s="63"/>
      <c r="F213" s="40"/>
      <c r="G213" s="88" t="s">
        <v>469</v>
      </c>
      <c r="I213" s="3"/>
    </row>
    <row r="214" spans="1:10" s="10" customFormat="1" ht="24" customHeight="1">
      <c r="A214" s="39">
        <v>157</v>
      </c>
      <c r="B214" s="33" t="s">
        <v>144</v>
      </c>
      <c r="C214" s="39" t="s">
        <v>12</v>
      </c>
      <c r="D214" s="40">
        <v>2</v>
      </c>
      <c r="E214" s="63"/>
      <c r="F214" s="40"/>
      <c r="G214" s="88" t="s">
        <v>469</v>
      </c>
      <c r="I214" s="3"/>
    </row>
    <row r="215" spans="1:10" s="10" customFormat="1" ht="24" customHeight="1">
      <c r="A215" s="39">
        <v>158</v>
      </c>
      <c r="B215" s="33" t="s">
        <v>404</v>
      </c>
      <c r="C215" s="39" t="s">
        <v>12</v>
      </c>
      <c r="D215" s="40">
        <v>7</v>
      </c>
      <c r="E215" s="63"/>
      <c r="F215" s="40"/>
      <c r="G215" s="88" t="s">
        <v>469</v>
      </c>
      <c r="I215" s="3"/>
    </row>
    <row r="216" spans="1:10" s="10" customFormat="1" ht="24" customHeight="1">
      <c r="A216" s="39">
        <v>159</v>
      </c>
      <c r="B216" s="33" t="s">
        <v>241</v>
      </c>
      <c r="C216" s="39" t="s">
        <v>12</v>
      </c>
      <c r="D216" s="40">
        <v>1</v>
      </c>
      <c r="E216" s="63"/>
      <c r="F216" s="40"/>
      <c r="G216" s="88" t="s">
        <v>469</v>
      </c>
      <c r="H216" s="7"/>
      <c r="I216" s="3"/>
    </row>
    <row r="217" spans="1:10" s="10" customFormat="1" ht="24" customHeight="1">
      <c r="A217" s="39">
        <v>160</v>
      </c>
      <c r="B217" s="33" t="s">
        <v>242</v>
      </c>
      <c r="C217" s="39" t="s">
        <v>12</v>
      </c>
      <c r="D217" s="40">
        <v>1</v>
      </c>
      <c r="E217" s="63"/>
      <c r="F217" s="40"/>
      <c r="G217" s="88" t="s">
        <v>469</v>
      </c>
      <c r="H217" s="7"/>
      <c r="I217" s="3"/>
    </row>
    <row r="218" spans="1:10" s="10" customFormat="1" ht="24" customHeight="1">
      <c r="A218" s="39">
        <v>161</v>
      </c>
      <c r="B218" s="33" t="s">
        <v>243</v>
      </c>
      <c r="C218" s="39" t="s">
        <v>12</v>
      </c>
      <c r="D218" s="40">
        <v>8</v>
      </c>
      <c r="E218" s="63"/>
      <c r="F218" s="40"/>
      <c r="G218" s="88" t="s">
        <v>469</v>
      </c>
      <c r="H218" s="7"/>
      <c r="I218" s="3"/>
    </row>
    <row r="219" spans="1:10" s="10" customFormat="1" ht="24" customHeight="1">
      <c r="A219" s="39">
        <v>162</v>
      </c>
      <c r="B219" s="33" t="s">
        <v>244</v>
      </c>
      <c r="C219" s="39" t="s">
        <v>12</v>
      </c>
      <c r="D219" s="40">
        <v>1</v>
      </c>
      <c r="E219" s="63"/>
      <c r="F219" s="40"/>
      <c r="G219" s="88" t="s">
        <v>469</v>
      </c>
      <c r="H219" s="7"/>
      <c r="I219" s="3"/>
    </row>
    <row r="220" spans="1:10" s="10" customFormat="1" ht="24" customHeight="1">
      <c r="A220" s="39">
        <v>163</v>
      </c>
      <c r="B220" s="33" t="s">
        <v>402</v>
      </c>
      <c r="C220" s="39" t="s">
        <v>12</v>
      </c>
      <c r="D220" s="40">
        <v>1</v>
      </c>
      <c r="E220" s="63"/>
      <c r="F220" s="40"/>
      <c r="G220" s="88" t="s">
        <v>469</v>
      </c>
      <c r="H220" s="7"/>
      <c r="I220" s="3"/>
    </row>
    <row r="221" spans="1:10" s="10" customFormat="1" ht="24" customHeight="1">
      <c r="A221" s="39">
        <v>164</v>
      </c>
      <c r="B221" s="33" t="s">
        <v>403</v>
      </c>
      <c r="C221" s="39" t="s">
        <v>12</v>
      </c>
      <c r="D221" s="40">
        <v>2</v>
      </c>
      <c r="E221" s="40"/>
      <c r="F221" s="40"/>
      <c r="G221" s="88" t="s">
        <v>469</v>
      </c>
      <c r="H221" s="7"/>
      <c r="I221" s="3"/>
    </row>
    <row r="222" spans="1:10" s="10" customFormat="1" ht="24" customHeight="1">
      <c r="A222" s="39">
        <v>165</v>
      </c>
      <c r="B222" s="33" t="s">
        <v>245</v>
      </c>
      <c r="C222" s="39" t="s">
        <v>12</v>
      </c>
      <c r="D222" s="40">
        <v>10</v>
      </c>
      <c r="E222" s="40"/>
      <c r="F222" s="40"/>
      <c r="G222" s="88" t="s">
        <v>469</v>
      </c>
      <c r="H222" s="7"/>
      <c r="I222" s="3"/>
    </row>
    <row r="223" spans="1:10" s="10" customFormat="1" ht="24" customHeight="1">
      <c r="A223" s="39">
        <v>166</v>
      </c>
      <c r="B223" s="33" t="s">
        <v>246</v>
      </c>
      <c r="C223" s="39" t="s">
        <v>12</v>
      </c>
      <c r="D223" s="40">
        <v>1</v>
      </c>
      <c r="E223" s="40"/>
      <c r="F223" s="40"/>
      <c r="G223" s="88" t="s">
        <v>469</v>
      </c>
      <c r="H223" s="7"/>
      <c r="I223" s="3"/>
    </row>
    <row r="224" spans="1:10" s="10" customFormat="1" ht="24" customHeight="1">
      <c r="A224" s="39">
        <v>167</v>
      </c>
      <c r="B224" s="33" t="s">
        <v>300</v>
      </c>
      <c r="C224" s="39" t="s">
        <v>12</v>
      </c>
      <c r="D224" s="40">
        <v>1</v>
      </c>
      <c r="E224" s="40"/>
      <c r="F224" s="40"/>
      <c r="G224" s="70" t="s">
        <v>278</v>
      </c>
      <c r="H224" s="7"/>
      <c r="I224" s="3"/>
    </row>
    <row r="225" spans="1:9" s="10" customFormat="1" ht="24" customHeight="1">
      <c r="A225" s="39">
        <v>168</v>
      </c>
      <c r="B225" s="33" t="s">
        <v>301</v>
      </c>
      <c r="C225" s="39" t="s">
        <v>12</v>
      </c>
      <c r="D225" s="40">
        <v>1</v>
      </c>
      <c r="E225" s="40"/>
      <c r="F225" s="40"/>
      <c r="G225" s="70" t="s">
        <v>278</v>
      </c>
      <c r="H225" s="7"/>
      <c r="I225" s="3"/>
    </row>
    <row r="226" spans="1:9" s="10" customFormat="1" ht="24" customHeight="1">
      <c r="A226" s="39">
        <v>169</v>
      </c>
      <c r="B226" s="33" t="s">
        <v>222</v>
      </c>
      <c r="C226" s="39" t="s">
        <v>12</v>
      </c>
      <c r="D226" s="40">
        <v>1</v>
      </c>
      <c r="E226" s="40"/>
      <c r="F226" s="40"/>
      <c r="G226" s="88" t="s">
        <v>469</v>
      </c>
      <c r="H226" s="7"/>
      <c r="I226" s="3"/>
    </row>
    <row r="227" spans="1:9" s="10" customFormat="1" ht="24" customHeight="1">
      <c r="A227" s="39">
        <v>170</v>
      </c>
      <c r="B227" s="33" t="s">
        <v>230</v>
      </c>
      <c r="C227" s="39" t="s">
        <v>12</v>
      </c>
      <c r="D227" s="40">
        <v>3</v>
      </c>
      <c r="E227" s="40"/>
      <c r="F227" s="40"/>
      <c r="G227" s="88" t="s">
        <v>469</v>
      </c>
      <c r="H227" s="7"/>
      <c r="I227" s="3"/>
    </row>
    <row r="228" spans="1:9" s="10" customFormat="1" ht="24" customHeight="1">
      <c r="A228" s="39">
        <v>171</v>
      </c>
      <c r="B228" s="33" t="s">
        <v>223</v>
      </c>
      <c r="C228" s="39" t="s">
        <v>12</v>
      </c>
      <c r="D228" s="40">
        <v>1</v>
      </c>
      <c r="E228" s="40"/>
      <c r="F228" s="40"/>
      <c r="G228" s="88" t="s">
        <v>469</v>
      </c>
      <c r="H228" s="7"/>
      <c r="I228" s="3"/>
    </row>
    <row r="229" spans="1:9" s="10" customFormat="1" ht="24" customHeight="1">
      <c r="A229" s="39">
        <v>172</v>
      </c>
      <c r="B229" s="33" t="s">
        <v>224</v>
      </c>
      <c r="C229" s="39" t="s">
        <v>12</v>
      </c>
      <c r="D229" s="40">
        <v>1</v>
      </c>
      <c r="E229" s="40"/>
      <c r="F229" s="40"/>
      <c r="G229" s="88" t="s">
        <v>469</v>
      </c>
      <c r="H229" s="7"/>
      <c r="I229" s="3"/>
    </row>
    <row r="230" spans="1:9" s="10" customFormat="1" ht="24" customHeight="1">
      <c r="A230" s="39">
        <v>173</v>
      </c>
      <c r="B230" s="33" t="s">
        <v>505</v>
      </c>
      <c r="C230" s="39" t="s">
        <v>12</v>
      </c>
      <c r="D230" s="40">
        <v>1</v>
      </c>
      <c r="E230" s="40"/>
      <c r="F230" s="40"/>
      <c r="G230" s="88" t="s">
        <v>469</v>
      </c>
      <c r="H230" s="7"/>
      <c r="I230" s="3"/>
    </row>
    <row r="231" spans="1:9" s="10" customFormat="1" ht="24" customHeight="1">
      <c r="A231" s="39">
        <v>174</v>
      </c>
      <c r="B231" s="33" t="s">
        <v>506</v>
      </c>
      <c r="C231" s="39" t="s">
        <v>12</v>
      </c>
      <c r="D231" s="40">
        <v>1</v>
      </c>
      <c r="E231" s="40"/>
      <c r="F231" s="40"/>
      <c r="G231" s="88" t="s">
        <v>469</v>
      </c>
      <c r="H231" s="7"/>
      <c r="I231" s="3"/>
    </row>
    <row r="232" spans="1:9" s="10" customFormat="1" ht="24" customHeight="1">
      <c r="A232" s="39">
        <v>175</v>
      </c>
      <c r="B232" s="33" t="s">
        <v>225</v>
      </c>
      <c r="C232" s="39" t="s">
        <v>12</v>
      </c>
      <c r="D232" s="40">
        <v>4</v>
      </c>
      <c r="E232" s="40"/>
      <c r="F232" s="40"/>
      <c r="G232" s="88" t="s">
        <v>469</v>
      </c>
      <c r="H232" s="7"/>
      <c r="I232" s="3"/>
    </row>
    <row r="233" spans="1:9" s="10" customFormat="1" ht="24" customHeight="1">
      <c r="A233" s="39">
        <v>176</v>
      </c>
      <c r="B233" s="33" t="s">
        <v>226</v>
      </c>
      <c r="C233" s="39" t="s">
        <v>12</v>
      </c>
      <c r="D233" s="40">
        <v>1</v>
      </c>
      <c r="E233" s="40"/>
      <c r="F233" s="40"/>
      <c r="G233" s="88" t="s">
        <v>469</v>
      </c>
      <c r="H233" s="7"/>
      <c r="I233" s="3"/>
    </row>
    <row r="234" spans="1:9" s="10" customFormat="1" ht="24" customHeight="1">
      <c r="A234" s="39">
        <v>177</v>
      </c>
      <c r="B234" s="33" t="s">
        <v>227</v>
      </c>
      <c r="C234" s="39" t="s">
        <v>12</v>
      </c>
      <c r="D234" s="40">
        <v>1</v>
      </c>
      <c r="E234" s="40"/>
      <c r="F234" s="40"/>
      <c r="G234" s="88" t="s">
        <v>469</v>
      </c>
      <c r="H234" s="7"/>
      <c r="I234" s="3"/>
    </row>
    <row r="235" spans="1:9" s="10" customFormat="1" ht="24" customHeight="1">
      <c r="A235" s="39">
        <v>178</v>
      </c>
      <c r="B235" s="33" t="s">
        <v>228</v>
      </c>
      <c r="C235" s="39" t="s">
        <v>12</v>
      </c>
      <c r="D235" s="40">
        <v>6</v>
      </c>
      <c r="E235" s="40"/>
      <c r="F235" s="40"/>
      <c r="G235" s="88" t="s">
        <v>469</v>
      </c>
      <c r="H235" s="7"/>
      <c r="I235" s="3"/>
    </row>
    <row r="236" spans="1:9" s="10" customFormat="1" ht="24" customHeight="1">
      <c r="A236" s="39">
        <v>179</v>
      </c>
      <c r="B236" s="33" t="s">
        <v>229</v>
      </c>
      <c r="C236" s="39" t="s">
        <v>12</v>
      </c>
      <c r="D236" s="40">
        <v>8</v>
      </c>
      <c r="E236" s="40"/>
      <c r="F236" s="40"/>
      <c r="G236" s="88" t="s">
        <v>469</v>
      </c>
      <c r="H236" s="89"/>
      <c r="I236" s="49"/>
    </row>
    <row r="237" spans="1:9" s="10" customFormat="1" ht="24" customHeight="1">
      <c r="A237" s="39">
        <v>180</v>
      </c>
      <c r="B237" s="33" t="s">
        <v>299</v>
      </c>
      <c r="C237" s="39" t="s">
        <v>12</v>
      </c>
      <c r="D237" s="40">
        <f>3</f>
        <v>3</v>
      </c>
      <c r="E237" s="40"/>
      <c r="F237" s="40"/>
      <c r="G237" s="72" t="s">
        <v>201</v>
      </c>
      <c r="H237" s="7"/>
      <c r="I237" s="3"/>
    </row>
    <row r="238" spans="1:9" s="10" customFormat="1" ht="24" customHeight="1">
      <c r="A238" s="39">
        <v>181</v>
      </c>
      <c r="B238" s="33" t="s">
        <v>280</v>
      </c>
      <c r="C238" s="39" t="s">
        <v>12</v>
      </c>
      <c r="D238" s="40">
        <v>7</v>
      </c>
      <c r="E238" s="40"/>
      <c r="F238" s="40"/>
      <c r="G238" s="72" t="s">
        <v>201</v>
      </c>
      <c r="H238" s="7"/>
      <c r="I238" s="3"/>
    </row>
    <row r="239" spans="1:9" s="10" customFormat="1" ht="24" customHeight="1">
      <c r="A239" s="39">
        <v>182</v>
      </c>
      <c r="B239" s="33" t="s">
        <v>281</v>
      </c>
      <c r="C239" s="39" t="s">
        <v>12</v>
      </c>
      <c r="D239" s="40">
        <v>2</v>
      </c>
      <c r="E239" s="40"/>
      <c r="F239" s="40"/>
      <c r="G239" s="72" t="s">
        <v>201</v>
      </c>
      <c r="I239" s="3"/>
    </row>
    <row r="240" spans="1:9" s="10" customFormat="1" ht="24" customHeight="1">
      <c r="A240" s="39">
        <v>183</v>
      </c>
      <c r="B240" s="33" t="s">
        <v>282</v>
      </c>
      <c r="C240" s="39" t="s">
        <v>12</v>
      </c>
      <c r="D240" s="40">
        <v>14</v>
      </c>
      <c r="E240" s="40"/>
      <c r="F240" s="40"/>
      <c r="G240" s="72" t="s">
        <v>201</v>
      </c>
      <c r="I240" s="3"/>
    </row>
    <row r="241" spans="1:9" s="10" customFormat="1" ht="24" customHeight="1">
      <c r="A241" s="39">
        <v>184</v>
      </c>
      <c r="B241" s="33" t="s">
        <v>283</v>
      </c>
      <c r="C241" s="39" t="s">
        <v>12</v>
      </c>
      <c r="D241" s="40">
        <v>1</v>
      </c>
      <c r="E241" s="40"/>
      <c r="F241" s="40"/>
      <c r="G241" s="72" t="s">
        <v>201</v>
      </c>
      <c r="I241" s="3"/>
    </row>
    <row r="242" spans="1:9" s="10" customFormat="1" ht="24" customHeight="1">
      <c r="A242" s="39">
        <v>185</v>
      </c>
      <c r="B242" s="33" t="s">
        <v>284</v>
      </c>
      <c r="C242" s="39" t="s">
        <v>12</v>
      </c>
      <c r="D242" s="40">
        <v>24</v>
      </c>
      <c r="E242" s="40"/>
      <c r="F242" s="40"/>
      <c r="G242" s="72" t="s">
        <v>201</v>
      </c>
      <c r="I242" s="3"/>
    </row>
    <row r="243" spans="1:9" s="10" customFormat="1" ht="24" customHeight="1">
      <c r="A243" s="39">
        <v>186</v>
      </c>
      <c r="B243" s="33" t="s">
        <v>285</v>
      </c>
      <c r="C243" s="39" t="s">
        <v>12</v>
      </c>
      <c r="D243" s="40">
        <v>3</v>
      </c>
      <c r="E243" s="40"/>
      <c r="F243" s="40"/>
      <c r="G243" s="72" t="s">
        <v>201</v>
      </c>
      <c r="I243" s="3"/>
    </row>
    <row r="244" spans="1:9" s="10" customFormat="1" ht="24" customHeight="1">
      <c r="A244" s="39">
        <v>187</v>
      </c>
      <c r="B244" s="33" t="s">
        <v>286</v>
      </c>
      <c r="C244" s="39" t="s">
        <v>12</v>
      </c>
      <c r="D244" s="40">
        <v>4</v>
      </c>
      <c r="E244" s="40"/>
      <c r="F244" s="40"/>
      <c r="G244" s="72" t="s">
        <v>201</v>
      </c>
      <c r="I244" s="3"/>
    </row>
    <row r="245" spans="1:9" s="10" customFormat="1" ht="24" customHeight="1">
      <c r="A245" s="39">
        <v>188</v>
      </c>
      <c r="B245" s="33" t="s">
        <v>287</v>
      </c>
      <c r="C245" s="39" t="s">
        <v>12</v>
      </c>
      <c r="D245" s="40">
        <v>1</v>
      </c>
      <c r="E245" s="40"/>
      <c r="F245" s="40"/>
      <c r="G245" s="72" t="s">
        <v>201</v>
      </c>
      <c r="I245" s="3"/>
    </row>
    <row r="246" spans="1:9" s="10" customFormat="1" ht="24" customHeight="1">
      <c r="A246" s="39">
        <v>189</v>
      </c>
      <c r="B246" s="33" t="s">
        <v>288</v>
      </c>
      <c r="C246" s="39" t="s">
        <v>12</v>
      </c>
      <c r="D246" s="40">
        <v>1</v>
      </c>
      <c r="E246" s="40"/>
      <c r="F246" s="40"/>
      <c r="G246" s="72" t="s">
        <v>201</v>
      </c>
      <c r="I246" s="3"/>
    </row>
    <row r="247" spans="1:9" s="10" customFormat="1" ht="24" customHeight="1">
      <c r="A247" s="39">
        <v>190</v>
      </c>
      <c r="B247" s="33" t="s">
        <v>289</v>
      </c>
      <c r="C247" s="39" t="s">
        <v>12</v>
      </c>
      <c r="D247" s="40">
        <v>1</v>
      </c>
      <c r="E247" s="40"/>
      <c r="F247" s="40"/>
      <c r="G247" s="72" t="s">
        <v>201</v>
      </c>
      <c r="I247" s="3"/>
    </row>
    <row r="248" spans="1:9" s="10" customFormat="1" ht="24" customHeight="1">
      <c r="A248" s="39">
        <v>191</v>
      </c>
      <c r="B248" s="33" t="s">
        <v>290</v>
      </c>
      <c r="C248" s="39" t="s">
        <v>12</v>
      </c>
      <c r="D248" s="40">
        <v>3</v>
      </c>
      <c r="E248" s="40"/>
      <c r="F248" s="40"/>
      <c r="G248" s="72" t="s">
        <v>201</v>
      </c>
      <c r="I248" s="3"/>
    </row>
    <row r="249" spans="1:9" s="10" customFormat="1" ht="24" customHeight="1">
      <c r="A249" s="39">
        <v>192</v>
      </c>
      <c r="B249" s="33" t="s">
        <v>291</v>
      </c>
      <c r="C249" s="39" t="s">
        <v>12</v>
      </c>
      <c r="D249" s="40">
        <v>1</v>
      </c>
      <c r="E249" s="40"/>
      <c r="F249" s="40"/>
      <c r="G249" s="72" t="s">
        <v>201</v>
      </c>
      <c r="I249" s="3"/>
    </row>
    <row r="250" spans="1:9" s="10" customFormat="1" ht="24" customHeight="1">
      <c r="A250" s="39">
        <v>193</v>
      </c>
      <c r="B250" s="33" t="s">
        <v>111</v>
      </c>
      <c r="C250" s="39" t="s">
        <v>12</v>
      </c>
      <c r="D250" s="40">
        <v>3</v>
      </c>
      <c r="E250" s="40"/>
      <c r="F250" s="40"/>
      <c r="G250" s="72" t="s">
        <v>201</v>
      </c>
      <c r="H250" s="7"/>
      <c r="I250" s="3"/>
    </row>
    <row r="251" spans="1:9" s="10" customFormat="1" ht="24" customHeight="1">
      <c r="A251" s="39">
        <v>194</v>
      </c>
      <c r="B251" s="33" t="s">
        <v>112</v>
      </c>
      <c r="C251" s="39" t="s">
        <v>12</v>
      </c>
      <c r="D251" s="40">
        <v>4</v>
      </c>
      <c r="E251" s="40"/>
      <c r="F251" s="40"/>
      <c r="G251" s="72" t="s">
        <v>201</v>
      </c>
      <c r="H251" s="7"/>
      <c r="I251" s="3"/>
    </row>
    <row r="252" spans="1:9" s="10" customFormat="1" ht="24" customHeight="1">
      <c r="A252" s="39">
        <v>195</v>
      </c>
      <c r="B252" s="33" t="s">
        <v>113</v>
      </c>
      <c r="C252" s="39" t="s">
        <v>12</v>
      </c>
      <c r="D252" s="40">
        <v>4</v>
      </c>
      <c r="E252" s="40"/>
      <c r="F252" s="40"/>
      <c r="G252" s="72" t="s">
        <v>201</v>
      </c>
      <c r="H252" s="7"/>
      <c r="I252" s="3"/>
    </row>
    <row r="253" spans="1:9" s="10" customFormat="1" ht="24" customHeight="1">
      <c r="A253" s="39">
        <v>196</v>
      </c>
      <c r="B253" s="33" t="s">
        <v>114</v>
      </c>
      <c r="C253" s="39" t="s">
        <v>12</v>
      </c>
      <c r="D253" s="40">
        <v>3</v>
      </c>
      <c r="E253" s="40"/>
      <c r="F253" s="40"/>
      <c r="G253" s="72" t="s">
        <v>201</v>
      </c>
      <c r="H253" s="7"/>
      <c r="I253" s="3"/>
    </row>
    <row r="254" spans="1:9" s="10" customFormat="1" ht="24" customHeight="1">
      <c r="A254" s="39">
        <v>197</v>
      </c>
      <c r="B254" s="33" t="s">
        <v>238</v>
      </c>
      <c r="C254" s="39" t="s">
        <v>12</v>
      </c>
      <c r="D254" s="40">
        <v>1</v>
      </c>
      <c r="E254" s="40"/>
      <c r="F254" s="40"/>
      <c r="G254" s="72" t="s">
        <v>201</v>
      </c>
      <c r="H254" s="7"/>
      <c r="I254" s="3"/>
    </row>
    <row r="255" spans="1:9" s="10" customFormat="1" ht="24" customHeight="1">
      <c r="A255" s="39">
        <v>198</v>
      </c>
      <c r="B255" s="33" t="s">
        <v>239</v>
      </c>
      <c r="C255" s="39" t="s">
        <v>12</v>
      </c>
      <c r="D255" s="40">
        <v>1</v>
      </c>
      <c r="E255" s="40"/>
      <c r="F255" s="40"/>
      <c r="G255" s="72" t="s">
        <v>201</v>
      </c>
      <c r="H255" s="7"/>
      <c r="I255" s="3"/>
    </row>
    <row r="256" spans="1:9" s="10" customFormat="1" ht="24" customHeight="1">
      <c r="A256" s="39">
        <v>199</v>
      </c>
      <c r="B256" s="33" t="s">
        <v>115</v>
      </c>
      <c r="C256" s="39" t="s">
        <v>12</v>
      </c>
      <c r="D256" s="40">
        <v>2</v>
      </c>
      <c r="E256" s="40"/>
      <c r="F256" s="40"/>
      <c r="G256" s="72" t="s">
        <v>201</v>
      </c>
      <c r="H256" s="7"/>
      <c r="I256" s="3"/>
    </row>
    <row r="257" spans="1:231" s="10" customFormat="1" ht="31.95" customHeight="1">
      <c r="A257" s="39">
        <v>200</v>
      </c>
      <c r="B257" s="67" t="s">
        <v>310</v>
      </c>
      <c r="C257" s="39" t="s">
        <v>12</v>
      </c>
      <c r="D257" s="40">
        <v>1</v>
      </c>
      <c r="E257" s="40"/>
      <c r="F257" s="40"/>
      <c r="G257" s="72" t="s">
        <v>92</v>
      </c>
      <c r="I257" s="3"/>
    </row>
    <row r="258" spans="1:231" s="10" customFormat="1" ht="24" customHeight="1">
      <c r="A258" s="39">
        <v>201</v>
      </c>
      <c r="B258" s="33" t="s">
        <v>431</v>
      </c>
      <c r="C258" s="39" t="s">
        <v>12</v>
      </c>
      <c r="D258" s="40">
        <f>3-1</f>
        <v>2</v>
      </c>
      <c r="E258" s="40"/>
      <c r="F258" s="40"/>
      <c r="G258" s="72" t="s">
        <v>92</v>
      </c>
      <c r="I258" s="3"/>
    </row>
    <row r="259" spans="1:231" s="10" customFormat="1" ht="24" customHeight="1">
      <c r="A259" s="39">
        <v>202</v>
      </c>
      <c r="B259" s="33" t="s">
        <v>292</v>
      </c>
      <c r="C259" s="39" t="s">
        <v>12</v>
      </c>
      <c r="D259" s="40">
        <v>1</v>
      </c>
      <c r="E259" s="40"/>
      <c r="F259" s="40"/>
      <c r="G259" s="72" t="s">
        <v>92</v>
      </c>
      <c r="I259" s="3"/>
    </row>
    <row r="260" spans="1:231" s="10" customFormat="1" ht="24" customHeight="1">
      <c r="A260" s="39">
        <v>203</v>
      </c>
      <c r="B260" s="33" t="s">
        <v>302</v>
      </c>
      <c r="C260" s="39" t="s">
        <v>12</v>
      </c>
      <c r="D260" s="40">
        <v>1</v>
      </c>
      <c r="E260" s="40"/>
      <c r="F260" s="40"/>
      <c r="G260" s="72" t="s">
        <v>92</v>
      </c>
      <c r="H260" s="48"/>
      <c r="I260" s="49"/>
    </row>
    <row r="261" spans="1:231" s="10" customFormat="1" ht="24" customHeight="1">
      <c r="A261" s="39">
        <v>204</v>
      </c>
      <c r="B261" s="67" t="s">
        <v>271</v>
      </c>
      <c r="C261" s="39" t="s">
        <v>54</v>
      </c>
      <c r="D261" s="40">
        <v>59</v>
      </c>
      <c r="E261" s="40"/>
      <c r="F261" s="40"/>
      <c r="G261" s="90"/>
      <c r="H261" s="7"/>
      <c r="I261" s="91"/>
      <c r="K261" s="65"/>
    </row>
    <row r="262" spans="1:231" s="10" customFormat="1" ht="31.95" customHeight="1">
      <c r="A262" s="39">
        <v>205</v>
      </c>
      <c r="B262" s="67" t="s">
        <v>517</v>
      </c>
      <c r="C262" s="39" t="s">
        <v>18</v>
      </c>
      <c r="D262" s="40">
        <v>5</v>
      </c>
      <c r="E262" s="40"/>
      <c r="F262" s="40"/>
      <c r="G262" s="90"/>
      <c r="H262" s="7"/>
      <c r="I262" s="91"/>
      <c r="K262" s="65"/>
    </row>
    <row r="263" spans="1:231" s="10" customFormat="1" ht="24.75" customHeight="1">
      <c r="A263" s="39">
        <v>206</v>
      </c>
      <c r="B263" s="67" t="s">
        <v>272</v>
      </c>
      <c r="C263" s="39" t="s">
        <v>18</v>
      </c>
      <c r="D263" s="40">
        <v>85</v>
      </c>
      <c r="E263" s="40"/>
      <c r="F263" s="40"/>
      <c r="G263" s="90"/>
      <c r="H263" s="7"/>
      <c r="I263" s="91"/>
      <c r="K263" s="65"/>
    </row>
    <row r="264" spans="1:231" s="10" customFormat="1" ht="25.5" customHeight="1">
      <c r="A264" s="39">
        <v>207</v>
      </c>
      <c r="B264" s="67" t="s">
        <v>519</v>
      </c>
      <c r="C264" s="39" t="s">
        <v>18</v>
      </c>
      <c r="D264" s="40">
        <f>76</f>
        <v>76</v>
      </c>
      <c r="E264" s="40"/>
      <c r="F264" s="40"/>
      <c r="G264" s="90"/>
      <c r="H264" s="92"/>
      <c r="I264" s="91"/>
      <c r="K264" s="65"/>
    </row>
    <row r="265" spans="1:231" s="10" customFormat="1" ht="25.5" customHeight="1">
      <c r="A265" s="39">
        <v>208</v>
      </c>
      <c r="B265" s="67" t="s">
        <v>520</v>
      </c>
      <c r="C265" s="39" t="s">
        <v>18</v>
      </c>
      <c r="D265" s="40">
        <v>40</v>
      </c>
      <c r="E265" s="40"/>
      <c r="F265" s="40"/>
      <c r="G265" s="90"/>
      <c r="H265" s="92"/>
      <c r="I265" s="91"/>
      <c r="K265" s="65"/>
    </row>
    <row r="266" spans="1:231" s="10" customFormat="1" ht="25.5" customHeight="1">
      <c r="A266" s="39">
        <v>209</v>
      </c>
      <c r="B266" s="67" t="s">
        <v>521</v>
      </c>
      <c r="C266" s="39" t="s">
        <v>18</v>
      </c>
      <c r="D266" s="40">
        <f>7</f>
        <v>7</v>
      </c>
      <c r="E266" s="40"/>
      <c r="F266" s="40"/>
      <c r="G266" s="90"/>
      <c r="H266" s="92"/>
      <c r="I266" s="91"/>
      <c r="K266" s="65"/>
    </row>
    <row r="267" spans="1:231" s="10" customFormat="1" ht="25.5" customHeight="1">
      <c r="A267" s="39">
        <v>210</v>
      </c>
      <c r="B267" s="67" t="s">
        <v>522</v>
      </c>
      <c r="C267" s="39" t="s">
        <v>18</v>
      </c>
      <c r="D267" s="40">
        <f>7</f>
        <v>7</v>
      </c>
      <c r="E267" s="40"/>
      <c r="F267" s="40"/>
      <c r="G267" s="90"/>
      <c r="H267" s="92"/>
      <c r="I267" s="91"/>
      <c r="K267" s="65"/>
    </row>
    <row r="268" spans="1:231" s="10" customFormat="1" ht="25.5" customHeight="1">
      <c r="A268" s="39">
        <v>211</v>
      </c>
      <c r="B268" s="67" t="s">
        <v>523</v>
      </c>
      <c r="C268" s="39" t="s">
        <v>18</v>
      </c>
      <c r="D268" s="40">
        <f>14</f>
        <v>14</v>
      </c>
      <c r="E268" s="40"/>
      <c r="F268" s="40"/>
      <c r="G268" s="90"/>
      <c r="H268" s="92"/>
      <c r="I268" s="91"/>
      <c r="K268" s="65"/>
    </row>
    <row r="269" spans="1:231" s="10" customFormat="1" ht="25.5" customHeight="1">
      <c r="A269" s="39">
        <v>212</v>
      </c>
      <c r="B269" s="67" t="s">
        <v>524</v>
      </c>
      <c r="C269" s="39" t="s">
        <v>18</v>
      </c>
      <c r="D269" s="40">
        <f>21</f>
        <v>21</v>
      </c>
      <c r="E269" s="40"/>
      <c r="F269" s="40"/>
      <c r="G269" s="90"/>
      <c r="H269" s="92"/>
      <c r="I269" s="91"/>
      <c r="K269" s="65"/>
    </row>
    <row r="270" spans="1:231" s="6" customFormat="1" ht="25.5" customHeight="1">
      <c r="A270" s="39">
        <v>213</v>
      </c>
      <c r="B270" s="93" t="s">
        <v>393</v>
      </c>
      <c r="C270" s="39" t="s">
        <v>9</v>
      </c>
      <c r="D270" s="40">
        <v>49</v>
      </c>
      <c r="E270" s="94"/>
      <c r="F270" s="40"/>
      <c r="G270" s="95" t="s">
        <v>247</v>
      </c>
      <c r="H270" s="96"/>
      <c r="I270" s="7"/>
    </row>
    <row r="271" spans="1:231" s="91" customFormat="1" ht="25.5" customHeight="1">
      <c r="A271" s="39">
        <v>214</v>
      </c>
      <c r="B271" s="93" t="s">
        <v>507</v>
      </c>
      <c r="C271" s="39" t="s">
        <v>248</v>
      </c>
      <c r="D271" s="40">
        <v>1</v>
      </c>
      <c r="E271" s="94"/>
      <c r="F271" s="40"/>
      <c r="G271" s="95"/>
      <c r="H271" s="96"/>
      <c r="I271" s="7"/>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c r="BC271" s="10"/>
      <c r="BD271" s="10"/>
      <c r="BE271" s="10"/>
      <c r="BF271" s="10"/>
      <c r="BG271" s="10"/>
      <c r="BH271" s="10"/>
      <c r="BI271" s="10"/>
      <c r="BJ271" s="10"/>
      <c r="BK271" s="10"/>
      <c r="BL271" s="10"/>
      <c r="BM271" s="10"/>
      <c r="BN271" s="10"/>
      <c r="BO271" s="10"/>
      <c r="BP271" s="10"/>
      <c r="BQ271" s="10"/>
      <c r="BR271" s="10"/>
      <c r="BS271" s="10"/>
      <c r="BT271" s="10"/>
      <c r="BU271" s="10"/>
      <c r="BV271" s="10"/>
      <c r="BW271" s="10"/>
      <c r="BX271" s="10"/>
      <c r="BY271" s="10"/>
      <c r="BZ271" s="10"/>
      <c r="CA271" s="10"/>
      <c r="CB271" s="10"/>
      <c r="CC271" s="10"/>
      <c r="CD271" s="10"/>
      <c r="CE271" s="10"/>
      <c r="CF271" s="10"/>
      <c r="CG271" s="10"/>
      <c r="CH271" s="10"/>
      <c r="CI271" s="10"/>
      <c r="CJ271" s="10"/>
      <c r="CK271" s="10"/>
      <c r="CL271" s="10"/>
      <c r="CM271" s="10"/>
      <c r="CN271" s="10"/>
      <c r="CO271" s="10"/>
      <c r="CP271" s="10"/>
      <c r="CQ271" s="10"/>
      <c r="CR271" s="10"/>
      <c r="CS271" s="10"/>
      <c r="CT271" s="10"/>
      <c r="CU271" s="10"/>
      <c r="CV271" s="10"/>
      <c r="CW271" s="10"/>
      <c r="CX271" s="10"/>
      <c r="CY271" s="10"/>
      <c r="CZ271" s="10"/>
      <c r="DA271" s="10"/>
      <c r="DB271" s="10"/>
      <c r="DC271" s="10"/>
      <c r="DD271" s="10"/>
      <c r="DE271" s="10"/>
      <c r="DF271" s="10"/>
      <c r="DG271" s="10"/>
      <c r="DH271" s="10"/>
      <c r="DI271" s="10"/>
      <c r="DJ271" s="10"/>
      <c r="DK271" s="10"/>
      <c r="DL271" s="10"/>
      <c r="DM271" s="10"/>
      <c r="DN271" s="10"/>
      <c r="DO271" s="10"/>
      <c r="DP271" s="10"/>
      <c r="DQ271" s="10"/>
      <c r="DR271" s="10"/>
      <c r="DS271" s="10"/>
      <c r="DT271" s="10"/>
      <c r="DU271" s="10"/>
      <c r="DV271" s="10"/>
      <c r="DW271" s="10"/>
      <c r="DX271" s="10"/>
      <c r="DY271" s="10"/>
      <c r="DZ271" s="10"/>
      <c r="EA271" s="10"/>
      <c r="EB271" s="10"/>
      <c r="EC271" s="10"/>
      <c r="ED271" s="10"/>
      <c r="EE271" s="10"/>
      <c r="EF271" s="10"/>
      <c r="EG271" s="10"/>
      <c r="EH271" s="10"/>
      <c r="EI271" s="10"/>
      <c r="EJ271" s="10"/>
      <c r="EK271" s="10"/>
      <c r="EL271" s="10"/>
      <c r="EM271" s="10"/>
      <c r="EN271" s="10"/>
      <c r="EO271" s="10"/>
      <c r="EP271" s="10"/>
      <c r="EQ271" s="10"/>
      <c r="ER271" s="10"/>
      <c r="ES271" s="10"/>
      <c r="ET271" s="10"/>
      <c r="EU271" s="10"/>
      <c r="EV271" s="10"/>
      <c r="EW271" s="10"/>
      <c r="EX271" s="10"/>
      <c r="EY271" s="10"/>
      <c r="EZ271" s="10"/>
      <c r="FA271" s="10"/>
      <c r="FB271" s="10"/>
      <c r="FC271" s="10"/>
      <c r="FD271" s="10"/>
      <c r="FE271" s="10"/>
      <c r="FF271" s="10"/>
      <c r="FG271" s="10"/>
      <c r="FH271" s="10"/>
      <c r="FI271" s="10"/>
      <c r="FJ271" s="10"/>
      <c r="FK271" s="10"/>
      <c r="FL271" s="10"/>
      <c r="FM271" s="10"/>
      <c r="FN271" s="10"/>
      <c r="FO271" s="10"/>
      <c r="FP271" s="10"/>
      <c r="FQ271" s="10"/>
      <c r="FR271" s="10"/>
      <c r="FS271" s="10"/>
      <c r="FT271" s="10"/>
      <c r="FU271" s="10"/>
      <c r="FV271" s="10"/>
      <c r="FW271" s="10"/>
      <c r="FX271" s="10"/>
      <c r="FY271" s="10"/>
      <c r="FZ271" s="10"/>
      <c r="GA271" s="10"/>
      <c r="GB271" s="10"/>
      <c r="GC271" s="10"/>
      <c r="GD271" s="10"/>
      <c r="GE271" s="10"/>
      <c r="GF271" s="10"/>
      <c r="GG271" s="10"/>
      <c r="GH271" s="10"/>
      <c r="GI271" s="10"/>
      <c r="GJ271" s="10"/>
      <c r="GK271" s="10"/>
      <c r="GL271" s="10"/>
      <c r="GM271" s="10"/>
      <c r="GN271" s="10"/>
      <c r="GO271" s="10"/>
      <c r="GP271" s="10"/>
      <c r="GQ271" s="10"/>
      <c r="GR271" s="10"/>
      <c r="GS271" s="10"/>
      <c r="GT271" s="10"/>
      <c r="GU271" s="10"/>
      <c r="GV271" s="10"/>
      <c r="GW271" s="10"/>
      <c r="GX271" s="10"/>
      <c r="GY271" s="10"/>
      <c r="GZ271" s="10"/>
      <c r="HA271" s="10"/>
      <c r="HB271" s="10"/>
      <c r="HC271" s="10"/>
      <c r="HD271" s="10"/>
      <c r="HE271" s="10"/>
      <c r="HF271" s="10"/>
      <c r="HG271" s="10"/>
      <c r="HH271" s="10"/>
      <c r="HI271" s="10"/>
      <c r="HJ271" s="10"/>
      <c r="HK271" s="10"/>
      <c r="HL271" s="10"/>
      <c r="HM271" s="10"/>
      <c r="HN271" s="10"/>
      <c r="HO271" s="10"/>
      <c r="HP271" s="10"/>
      <c r="HQ271" s="10"/>
      <c r="HR271" s="10"/>
      <c r="HS271" s="10"/>
      <c r="HT271" s="10"/>
      <c r="HU271" s="10"/>
      <c r="HV271" s="10"/>
      <c r="HW271" s="10"/>
    </row>
    <row r="272" spans="1:231" s="6" customFormat="1" ht="26.25" customHeight="1">
      <c r="A272" s="39">
        <v>215</v>
      </c>
      <c r="B272" s="42" t="s">
        <v>304</v>
      </c>
      <c r="C272" s="39" t="s">
        <v>11</v>
      </c>
      <c r="D272" s="40">
        <v>11</v>
      </c>
      <c r="E272" s="40"/>
      <c r="F272" s="40"/>
      <c r="G272" s="95"/>
      <c r="H272" s="96"/>
      <c r="I272" s="7"/>
    </row>
    <row r="273" spans="1:255" s="6" customFormat="1" ht="26.25" customHeight="1">
      <c r="A273" s="39">
        <v>216</v>
      </c>
      <c r="B273" s="66" t="s">
        <v>470</v>
      </c>
      <c r="C273" s="39" t="s">
        <v>9</v>
      </c>
      <c r="D273" s="40">
        <v>13</v>
      </c>
      <c r="E273" s="40"/>
      <c r="F273" s="40"/>
      <c r="G273" s="95"/>
      <c r="H273" s="96"/>
      <c r="I273" s="7"/>
    </row>
    <row r="274" spans="1:255" s="6" customFormat="1" ht="24" customHeight="1">
      <c r="A274" s="39">
        <v>217</v>
      </c>
      <c r="B274" s="66" t="s">
        <v>305</v>
      </c>
      <c r="C274" s="69" t="s">
        <v>249</v>
      </c>
      <c r="D274" s="40">
        <v>9</v>
      </c>
      <c r="E274" s="97"/>
      <c r="F274" s="40"/>
      <c r="G274" s="72"/>
      <c r="H274" s="96"/>
      <c r="I274" s="7"/>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10"/>
      <c r="AY274" s="10"/>
      <c r="AZ274" s="10"/>
      <c r="BA274" s="10"/>
      <c r="BB274" s="10"/>
      <c r="BC274" s="10"/>
      <c r="BD274" s="10"/>
      <c r="BE274" s="10"/>
      <c r="BF274" s="10"/>
      <c r="BG274" s="10"/>
      <c r="BH274" s="10"/>
      <c r="BI274" s="10"/>
      <c r="BJ274" s="10"/>
      <c r="BK274" s="10"/>
      <c r="BL274" s="10"/>
      <c r="BM274" s="10"/>
      <c r="BN274" s="10"/>
      <c r="BO274" s="10"/>
      <c r="BP274" s="10"/>
      <c r="BQ274" s="10"/>
      <c r="BR274" s="10"/>
      <c r="BS274" s="10"/>
      <c r="BT274" s="10"/>
      <c r="BU274" s="10"/>
      <c r="BV274" s="10"/>
      <c r="BW274" s="10"/>
      <c r="BX274" s="10"/>
      <c r="BY274" s="10"/>
      <c r="BZ274" s="10"/>
      <c r="CA274" s="10"/>
      <c r="CB274" s="10"/>
      <c r="CC274" s="10"/>
      <c r="CD274" s="10"/>
      <c r="CE274" s="10"/>
      <c r="CF274" s="10"/>
      <c r="CG274" s="10"/>
      <c r="CH274" s="10"/>
      <c r="CI274" s="10"/>
      <c r="CJ274" s="10"/>
      <c r="CK274" s="10"/>
      <c r="CL274" s="10"/>
      <c r="CM274" s="10"/>
      <c r="CN274" s="10"/>
      <c r="CO274" s="10"/>
      <c r="CP274" s="10"/>
      <c r="CQ274" s="10"/>
      <c r="CR274" s="10"/>
      <c r="CS274" s="10"/>
      <c r="CT274" s="10"/>
      <c r="CU274" s="10"/>
      <c r="CV274" s="10"/>
      <c r="CW274" s="10"/>
      <c r="CX274" s="10"/>
      <c r="CY274" s="10"/>
      <c r="CZ274" s="10"/>
      <c r="DA274" s="10"/>
      <c r="DB274" s="10"/>
      <c r="DC274" s="10"/>
      <c r="DD274" s="10"/>
      <c r="DE274" s="10"/>
      <c r="DF274" s="10"/>
      <c r="DG274" s="10"/>
      <c r="DH274" s="10"/>
      <c r="DI274" s="10"/>
      <c r="DJ274" s="10"/>
      <c r="DK274" s="10"/>
      <c r="DL274" s="10"/>
      <c r="DM274" s="10"/>
      <c r="DN274" s="10"/>
      <c r="DO274" s="10"/>
      <c r="DP274" s="10"/>
      <c r="DQ274" s="10"/>
      <c r="DR274" s="10"/>
      <c r="DS274" s="10"/>
      <c r="DT274" s="10"/>
      <c r="DU274" s="10"/>
      <c r="DV274" s="10"/>
      <c r="DW274" s="10"/>
      <c r="DX274" s="10"/>
      <c r="DY274" s="10"/>
      <c r="DZ274" s="10"/>
      <c r="EA274" s="10"/>
      <c r="EB274" s="10"/>
      <c r="EC274" s="10"/>
      <c r="ED274" s="10"/>
      <c r="EE274" s="10"/>
      <c r="EF274" s="10"/>
      <c r="EG274" s="10"/>
      <c r="EH274" s="10"/>
      <c r="EI274" s="10"/>
      <c r="EJ274" s="10"/>
      <c r="EK274" s="10"/>
      <c r="EL274" s="10"/>
      <c r="EM274" s="10"/>
      <c r="EN274" s="10"/>
      <c r="EO274" s="10"/>
      <c r="EP274" s="10"/>
      <c r="EQ274" s="10"/>
      <c r="ER274" s="10"/>
      <c r="ES274" s="10"/>
      <c r="ET274" s="10"/>
      <c r="EU274" s="10"/>
      <c r="EV274" s="10"/>
      <c r="EW274" s="10"/>
      <c r="EX274" s="10"/>
      <c r="EY274" s="10"/>
      <c r="EZ274" s="10"/>
      <c r="FA274" s="10"/>
      <c r="FB274" s="10"/>
      <c r="FC274" s="10"/>
      <c r="FD274" s="10"/>
      <c r="FE274" s="10"/>
      <c r="FF274" s="10"/>
      <c r="FG274" s="10"/>
      <c r="FH274" s="10"/>
      <c r="FI274" s="10"/>
      <c r="FJ274" s="10"/>
      <c r="FK274" s="10"/>
      <c r="FL274" s="10"/>
      <c r="FM274" s="10"/>
      <c r="FN274" s="10"/>
      <c r="FO274" s="10"/>
      <c r="FP274" s="10"/>
      <c r="FQ274" s="10"/>
      <c r="FR274" s="10"/>
      <c r="FS274" s="10"/>
      <c r="FT274" s="10"/>
      <c r="FU274" s="10"/>
      <c r="FV274" s="10"/>
      <c r="FW274" s="10"/>
      <c r="FX274" s="10"/>
      <c r="FY274" s="10"/>
      <c r="FZ274" s="10"/>
      <c r="GA274" s="10"/>
      <c r="GB274" s="10"/>
      <c r="GC274" s="10"/>
      <c r="GD274" s="10"/>
      <c r="GE274" s="10"/>
      <c r="GF274" s="10"/>
      <c r="GG274" s="10"/>
      <c r="GH274" s="10"/>
      <c r="GI274" s="10"/>
      <c r="GJ274" s="10"/>
      <c r="GK274" s="10"/>
      <c r="GL274" s="10"/>
      <c r="GM274" s="10"/>
      <c r="GN274" s="10"/>
      <c r="GO274" s="10"/>
      <c r="GP274" s="10"/>
      <c r="GQ274" s="10"/>
      <c r="GR274" s="10"/>
      <c r="GS274" s="10"/>
      <c r="GT274" s="10"/>
      <c r="GU274" s="10"/>
      <c r="GV274" s="10"/>
      <c r="GW274" s="10"/>
      <c r="GX274" s="10"/>
      <c r="GY274" s="10"/>
      <c r="GZ274" s="10"/>
      <c r="HA274" s="10"/>
      <c r="HB274" s="10"/>
      <c r="HC274" s="10"/>
      <c r="HD274" s="10"/>
      <c r="HE274" s="10"/>
      <c r="HF274" s="10"/>
      <c r="HG274" s="10"/>
      <c r="HH274" s="10"/>
      <c r="HI274" s="10"/>
      <c r="HJ274" s="10"/>
      <c r="HK274" s="10"/>
      <c r="HL274" s="10"/>
      <c r="HM274" s="10"/>
      <c r="HN274" s="10"/>
      <c r="HO274" s="10"/>
      <c r="HP274" s="10"/>
      <c r="HQ274" s="10"/>
      <c r="HR274" s="10"/>
      <c r="HS274" s="10"/>
      <c r="HT274" s="10"/>
      <c r="HU274" s="10"/>
      <c r="HV274" s="10"/>
      <c r="HW274" s="10"/>
    </row>
    <row r="275" spans="1:255" s="6" customFormat="1" ht="24" customHeight="1">
      <c r="A275" s="39">
        <v>218</v>
      </c>
      <c r="B275" s="66" t="s">
        <v>471</v>
      </c>
      <c r="C275" s="39" t="s">
        <v>9</v>
      </c>
      <c r="D275" s="40">
        <v>11</v>
      </c>
      <c r="E275" s="97"/>
      <c r="F275" s="40"/>
      <c r="G275" s="72"/>
      <c r="H275" s="96"/>
      <c r="I275" s="7"/>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AY275" s="10"/>
      <c r="AZ275" s="10"/>
      <c r="BA275" s="10"/>
      <c r="BB275" s="10"/>
      <c r="BC275" s="10"/>
      <c r="BD275" s="10"/>
      <c r="BE275" s="10"/>
      <c r="BF275" s="10"/>
      <c r="BG275" s="10"/>
      <c r="BH275" s="10"/>
      <c r="BI275" s="10"/>
      <c r="BJ275" s="10"/>
      <c r="BK275" s="10"/>
      <c r="BL275" s="10"/>
      <c r="BM275" s="10"/>
      <c r="BN275" s="10"/>
      <c r="BO275" s="10"/>
      <c r="BP275" s="10"/>
      <c r="BQ275" s="10"/>
      <c r="BR275" s="10"/>
      <c r="BS275" s="10"/>
      <c r="BT275" s="10"/>
      <c r="BU275" s="10"/>
      <c r="BV275" s="10"/>
      <c r="BW275" s="10"/>
      <c r="BX275" s="10"/>
      <c r="BY275" s="10"/>
      <c r="BZ275" s="10"/>
      <c r="CA275" s="10"/>
      <c r="CB275" s="10"/>
      <c r="CC275" s="10"/>
      <c r="CD275" s="10"/>
      <c r="CE275" s="10"/>
      <c r="CF275" s="10"/>
      <c r="CG275" s="10"/>
      <c r="CH275" s="10"/>
      <c r="CI275" s="10"/>
      <c r="CJ275" s="10"/>
      <c r="CK275" s="10"/>
      <c r="CL275" s="10"/>
      <c r="CM275" s="10"/>
      <c r="CN275" s="10"/>
      <c r="CO275" s="10"/>
      <c r="CP275" s="10"/>
      <c r="CQ275" s="10"/>
      <c r="CR275" s="10"/>
      <c r="CS275" s="10"/>
      <c r="CT275" s="10"/>
      <c r="CU275" s="10"/>
      <c r="CV275" s="10"/>
      <c r="CW275" s="10"/>
      <c r="CX275" s="10"/>
      <c r="CY275" s="10"/>
      <c r="CZ275" s="10"/>
      <c r="DA275" s="10"/>
      <c r="DB275" s="10"/>
      <c r="DC275" s="10"/>
      <c r="DD275" s="10"/>
      <c r="DE275" s="10"/>
      <c r="DF275" s="10"/>
      <c r="DG275" s="10"/>
      <c r="DH275" s="10"/>
      <c r="DI275" s="10"/>
      <c r="DJ275" s="10"/>
      <c r="DK275" s="10"/>
      <c r="DL275" s="10"/>
      <c r="DM275" s="10"/>
      <c r="DN275" s="10"/>
      <c r="DO275" s="10"/>
      <c r="DP275" s="10"/>
      <c r="DQ275" s="10"/>
      <c r="DR275" s="10"/>
      <c r="DS275" s="10"/>
      <c r="DT275" s="10"/>
      <c r="DU275" s="10"/>
      <c r="DV275" s="10"/>
      <c r="DW275" s="10"/>
      <c r="DX275" s="10"/>
      <c r="DY275" s="10"/>
      <c r="DZ275" s="10"/>
      <c r="EA275" s="10"/>
      <c r="EB275" s="10"/>
      <c r="EC275" s="10"/>
      <c r="ED275" s="10"/>
      <c r="EE275" s="10"/>
      <c r="EF275" s="10"/>
      <c r="EG275" s="10"/>
      <c r="EH275" s="10"/>
      <c r="EI275" s="10"/>
      <c r="EJ275" s="10"/>
      <c r="EK275" s="10"/>
      <c r="EL275" s="10"/>
      <c r="EM275" s="10"/>
      <c r="EN275" s="10"/>
      <c r="EO275" s="10"/>
      <c r="EP275" s="10"/>
      <c r="EQ275" s="10"/>
      <c r="ER275" s="10"/>
      <c r="ES275" s="10"/>
      <c r="ET275" s="10"/>
      <c r="EU275" s="10"/>
      <c r="EV275" s="10"/>
      <c r="EW275" s="10"/>
      <c r="EX275" s="10"/>
      <c r="EY275" s="10"/>
      <c r="EZ275" s="10"/>
      <c r="FA275" s="10"/>
      <c r="FB275" s="10"/>
      <c r="FC275" s="10"/>
      <c r="FD275" s="10"/>
      <c r="FE275" s="10"/>
      <c r="FF275" s="10"/>
      <c r="FG275" s="10"/>
      <c r="FH275" s="10"/>
      <c r="FI275" s="10"/>
      <c r="FJ275" s="10"/>
      <c r="FK275" s="10"/>
      <c r="FL275" s="10"/>
      <c r="FM275" s="10"/>
      <c r="FN275" s="10"/>
      <c r="FO275" s="10"/>
      <c r="FP275" s="10"/>
      <c r="FQ275" s="10"/>
      <c r="FR275" s="10"/>
      <c r="FS275" s="10"/>
      <c r="FT275" s="10"/>
      <c r="FU275" s="10"/>
      <c r="FV275" s="10"/>
      <c r="FW275" s="10"/>
      <c r="FX275" s="10"/>
      <c r="FY275" s="10"/>
      <c r="FZ275" s="10"/>
      <c r="GA275" s="10"/>
      <c r="GB275" s="10"/>
      <c r="GC275" s="10"/>
      <c r="GD275" s="10"/>
      <c r="GE275" s="10"/>
      <c r="GF275" s="10"/>
      <c r="GG275" s="10"/>
      <c r="GH275" s="10"/>
      <c r="GI275" s="10"/>
      <c r="GJ275" s="10"/>
      <c r="GK275" s="10"/>
      <c r="GL275" s="10"/>
      <c r="GM275" s="10"/>
      <c r="GN275" s="10"/>
      <c r="GO275" s="10"/>
      <c r="GP275" s="10"/>
      <c r="GQ275" s="10"/>
      <c r="GR275" s="10"/>
      <c r="GS275" s="10"/>
      <c r="GT275" s="10"/>
      <c r="GU275" s="10"/>
      <c r="GV275" s="10"/>
      <c r="GW275" s="10"/>
      <c r="GX275" s="10"/>
      <c r="GY275" s="10"/>
      <c r="GZ275" s="10"/>
      <c r="HA275" s="10"/>
      <c r="HB275" s="10"/>
      <c r="HC275" s="10"/>
      <c r="HD275" s="10"/>
      <c r="HE275" s="10"/>
      <c r="HF275" s="10"/>
      <c r="HG275" s="10"/>
      <c r="HH275" s="10"/>
      <c r="HI275" s="10"/>
      <c r="HJ275" s="10"/>
      <c r="HK275" s="10"/>
      <c r="HL275" s="10"/>
      <c r="HM275" s="10"/>
      <c r="HN275" s="10"/>
      <c r="HO275" s="10"/>
      <c r="HP275" s="10"/>
      <c r="HQ275" s="10"/>
      <c r="HR275" s="10"/>
      <c r="HS275" s="10"/>
      <c r="HT275" s="10"/>
      <c r="HU275" s="10"/>
      <c r="HV275" s="10"/>
      <c r="HW275" s="10"/>
    </row>
    <row r="276" spans="1:255" s="10" customFormat="1" ht="24" customHeight="1">
      <c r="A276" s="39">
        <v>219</v>
      </c>
      <c r="B276" s="66" t="s">
        <v>508</v>
      </c>
      <c r="C276" s="39" t="s">
        <v>11</v>
      </c>
      <c r="D276" s="40">
        <v>25</v>
      </c>
      <c r="E276" s="40"/>
      <c r="F276" s="40"/>
      <c r="G276" s="41"/>
      <c r="H276" s="96"/>
      <c r="I276" s="3"/>
    </row>
    <row r="277" spans="1:255" s="10" customFormat="1" ht="33" customHeight="1">
      <c r="A277" s="39">
        <v>220</v>
      </c>
      <c r="B277" s="66" t="s">
        <v>472</v>
      </c>
      <c r="C277" s="39" t="s">
        <v>11</v>
      </c>
      <c r="D277" s="40">
        <f>17</f>
        <v>17</v>
      </c>
      <c r="E277" s="40"/>
      <c r="F277" s="40"/>
      <c r="G277" s="41"/>
      <c r="H277" s="96"/>
      <c r="I277" s="3"/>
    </row>
    <row r="278" spans="1:255" s="10" customFormat="1" ht="24.75" customHeight="1">
      <c r="A278" s="39">
        <v>221</v>
      </c>
      <c r="B278" s="66" t="s">
        <v>473</v>
      </c>
      <c r="C278" s="39" t="s">
        <v>11</v>
      </c>
      <c r="D278" s="40">
        <v>68</v>
      </c>
      <c r="E278" s="40"/>
      <c r="F278" s="40"/>
      <c r="G278" s="41"/>
      <c r="H278" s="96"/>
      <c r="I278" s="3"/>
    </row>
    <row r="279" spans="1:255" s="10" customFormat="1" ht="24" customHeight="1">
      <c r="A279" s="39">
        <v>222</v>
      </c>
      <c r="B279" s="80" t="s">
        <v>252</v>
      </c>
      <c r="C279" s="39" t="s">
        <v>18</v>
      </c>
      <c r="D279" s="40">
        <v>109</v>
      </c>
      <c r="E279" s="40"/>
      <c r="F279" s="40"/>
      <c r="G279" s="95"/>
      <c r="H279" s="98"/>
      <c r="I279" s="7"/>
    </row>
    <row r="280" spans="1:255" s="10" customFormat="1" ht="32.1" customHeight="1">
      <c r="A280" s="39">
        <v>223</v>
      </c>
      <c r="B280" s="80" t="s">
        <v>315</v>
      </c>
      <c r="C280" s="39" t="s">
        <v>93</v>
      </c>
      <c r="D280" s="40">
        <v>116</v>
      </c>
      <c r="E280" s="40"/>
      <c r="F280" s="40"/>
      <c r="G280" s="95"/>
      <c r="H280" s="98"/>
      <c r="I280" s="7"/>
    </row>
    <row r="281" spans="1:255" s="10" customFormat="1" ht="24" customHeight="1">
      <c r="A281" s="39">
        <v>224</v>
      </c>
      <c r="B281" s="80" t="s">
        <v>466</v>
      </c>
      <c r="C281" s="39" t="s">
        <v>93</v>
      </c>
      <c r="D281" s="40">
        <v>9</v>
      </c>
      <c r="E281" s="40"/>
      <c r="F281" s="40"/>
      <c r="G281" s="95"/>
      <c r="H281" s="98"/>
      <c r="I281" s="7"/>
    </row>
    <row r="282" spans="1:255" s="10" customFormat="1" ht="34.5" customHeight="1">
      <c r="A282" s="39">
        <v>225</v>
      </c>
      <c r="B282" s="80" t="s">
        <v>463</v>
      </c>
      <c r="C282" s="39" t="s">
        <v>36</v>
      </c>
      <c r="D282" s="40">
        <v>21</v>
      </c>
      <c r="E282" s="94"/>
      <c r="F282" s="40"/>
      <c r="G282" s="72"/>
      <c r="H282" s="7"/>
      <c r="I282" s="7"/>
    </row>
    <row r="283" spans="1:255" s="10" customFormat="1" ht="21.9" customHeight="1">
      <c r="A283" s="39">
        <v>226</v>
      </c>
      <c r="B283" s="66" t="s">
        <v>441</v>
      </c>
      <c r="C283" s="69" t="s">
        <v>67</v>
      </c>
      <c r="D283" s="40">
        <f>4</f>
        <v>4</v>
      </c>
      <c r="E283" s="40"/>
      <c r="F283" s="40"/>
      <c r="G283" s="72"/>
      <c r="H283" s="7"/>
    </row>
    <row r="284" spans="1:255" s="10" customFormat="1" ht="24" customHeight="1">
      <c r="A284" s="39">
        <v>227</v>
      </c>
      <c r="B284" s="34" t="s">
        <v>63</v>
      </c>
      <c r="C284" s="39" t="s">
        <v>51</v>
      </c>
      <c r="D284" s="40">
        <v>45</v>
      </c>
      <c r="E284" s="99"/>
      <c r="F284" s="40"/>
      <c r="G284" s="20"/>
      <c r="H284" s="7"/>
    </row>
    <row r="285" spans="1:255" s="10" customFormat="1" ht="24" customHeight="1">
      <c r="A285" s="39">
        <v>228</v>
      </c>
      <c r="B285" s="34" t="s">
        <v>442</v>
      </c>
      <c r="C285" s="39" t="s">
        <v>62</v>
      </c>
      <c r="D285" s="40">
        <v>60</v>
      </c>
      <c r="E285" s="99"/>
      <c r="F285" s="40"/>
      <c r="G285" s="20"/>
      <c r="H285" s="7"/>
    </row>
    <row r="286" spans="1:255" s="10" customFormat="1" ht="24" customHeight="1">
      <c r="A286" s="39">
        <v>229</v>
      </c>
      <c r="B286" s="34" t="s">
        <v>64</v>
      </c>
      <c r="C286" s="39" t="s">
        <v>49</v>
      </c>
      <c r="D286" s="40">
        <v>30</v>
      </c>
      <c r="E286" s="99"/>
      <c r="F286" s="40"/>
      <c r="G286" s="20"/>
      <c r="H286" s="7"/>
    </row>
    <row r="287" spans="1:255" s="6" customFormat="1" ht="24" customHeight="1">
      <c r="A287" s="39">
        <v>230</v>
      </c>
      <c r="B287" s="34" t="s">
        <v>65</v>
      </c>
      <c r="C287" s="39" t="s">
        <v>49</v>
      </c>
      <c r="D287" s="40">
        <v>2</v>
      </c>
      <c r="E287" s="99"/>
      <c r="F287" s="40"/>
      <c r="G287" s="20"/>
      <c r="H287" s="7"/>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c r="BF287" s="10"/>
      <c r="BG287" s="10"/>
      <c r="BH287" s="10"/>
      <c r="BI287" s="10"/>
      <c r="BJ287" s="10"/>
      <c r="BK287" s="10"/>
      <c r="BL287" s="10"/>
      <c r="BM287" s="10"/>
      <c r="BN287" s="10"/>
      <c r="BO287" s="10"/>
      <c r="BP287" s="10"/>
      <c r="BQ287" s="10"/>
      <c r="BR287" s="10"/>
      <c r="BS287" s="10"/>
      <c r="BT287" s="10"/>
      <c r="BU287" s="10"/>
      <c r="BV287" s="10"/>
      <c r="BW287" s="10"/>
      <c r="BX287" s="10"/>
      <c r="BY287" s="10"/>
      <c r="BZ287" s="10"/>
      <c r="CA287" s="10"/>
      <c r="CB287" s="10"/>
      <c r="CC287" s="10"/>
      <c r="CD287" s="10"/>
      <c r="CE287" s="10"/>
      <c r="CF287" s="10"/>
      <c r="CG287" s="10"/>
      <c r="CH287" s="10"/>
      <c r="CI287" s="10"/>
      <c r="CJ287" s="10"/>
      <c r="CK287" s="10"/>
      <c r="CL287" s="10"/>
      <c r="CM287" s="10"/>
      <c r="CN287" s="10"/>
      <c r="CO287" s="10"/>
      <c r="CP287" s="10"/>
      <c r="CQ287" s="10"/>
      <c r="CR287" s="10"/>
      <c r="CS287" s="10"/>
      <c r="CT287" s="10"/>
      <c r="CU287" s="10"/>
      <c r="CV287" s="10"/>
      <c r="CW287" s="10"/>
      <c r="CX287" s="10"/>
      <c r="CY287" s="10"/>
      <c r="CZ287" s="10"/>
      <c r="DA287" s="10"/>
      <c r="DB287" s="10"/>
      <c r="DC287" s="10"/>
      <c r="DD287" s="10"/>
      <c r="DE287" s="10"/>
      <c r="DF287" s="10"/>
      <c r="DG287" s="10"/>
      <c r="DH287" s="10"/>
      <c r="DI287" s="10"/>
      <c r="DJ287" s="10"/>
      <c r="DK287" s="10"/>
      <c r="DL287" s="10"/>
      <c r="DM287" s="10"/>
      <c r="DN287" s="10"/>
      <c r="DO287" s="10"/>
      <c r="DP287" s="10"/>
      <c r="DQ287" s="10"/>
      <c r="DR287" s="10"/>
      <c r="DS287" s="10"/>
      <c r="DT287" s="10"/>
      <c r="DU287" s="10"/>
      <c r="DV287" s="10"/>
      <c r="DW287" s="10"/>
      <c r="DX287" s="10"/>
      <c r="DY287" s="10"/>
      <c r="DZ287" s="10"/>
      <c r="EA287" s="10"/>
      <c r="EB287" s="10"/>
      <c r="EC287" s="10"/>
      <c r="ED287" s="10"/>
      <c r="EE287" s="10"/>
      <c r="EF287" s="10"/>
      <c r="EG287" s="10"/>
      <c r="EH287" s="10"/>
      <c r="EI287" s="10"/>
      <c r="EJ287" s="10"/>
      <c r="EK287" s="10"/>
      <c r="EL287" s="10"/>
      <c r="EM287" s="10"/>
      <c r="EN287" s="10"/>
      <c r="EO287" s="10"/>
      <c r="EP287" s="10"/>
      <c r="EQ287" s="10"/>
      <c r="ER287" s="10"/>
      <c r="ES287" s="10"/>
      <c r="ET287" s="10"/>
      <c r="EU287" s="10"/>
      <c r="EV287" s="10"/>
      <c r="EW287" s="10"/>
      <c r="EX287" s="10"/>
      <c r="EY287" s="10"/>
      <c r="EZ287" s="10"/>
      <c r="FA287" s="10"/>
      <c r="FB287" s="10"/>
      <c r="FC287" s="10"/>
      <c r="FD287" s="10"/>
      <c r="FE287" s="10"/>
      <c r="FF287" s="10"/>
      <c r="FG287" s="10"/>
      <c r="FH287" s="10"/>
      <c r="FI287" s="10"/>
      <c r="FJ287" s="10"/>
      <c r="FK287" s="10"/>
      <c r="FL287" s="10"/>
      <c r="FM287" s="10"/>
      <c r="FN287" s="10"/>
      <c r="FO287" s="10"/>
      <c r="FP287" s="10"/>
      <c r="FQ287" s="10"/>
      <c r="FR287" s="10"/>
      <c r="FS287" s="10"/>
      <c r="FT287" s="10"/>
      <c r="FU287" s="10"/>
      <c r="FV287" s="10"/>
      <c r="FW287" s="10"/>
      <c r="FX287" s="10"/>
      <c r="FY287" s="10"/>
      <c r="FZ287" s="10"/>
      <c r="GA287" s="10"/>
      <c r="GB287" s="10"/>
      <c r="GC287" s="10"/>
      <c r="GD287" s="10"/>
      <c r="GE287" s="10"/>
      <c r="GF287" s="10"/>
      <c r="GG287" s="10"/>
      <c r="GH287" s="10"/>
      <c r="GI287" s="10"/>
      <c r="GJ287" s="10"/>
      <c r="GK287" s="10"/>
      <c r="GL287" s="10"/>
      <c r="GM287" s="10"/>
      <c r="GN287" s="10"/>
      <c r="GO287" s="10"/>
      <c r="GP287" s="10"/>
      <c r="GQ287" s="10"/>
      <c r="GR287" s="10"/>
      <c r="GS287" s="10"/>
      <c r="GT287" s="10"/>
      <c r="GU287" s="10"/>
      <c r="GV287" s="10"/>
      <c r="GW287" s="10"/>
      <c r="GX287" s="10"/>
      <c r="GY287" s="10"/>
      <c r="GZ287" s="10"/>
      <c r="HA287" s="10"/>
      <c r="HB287" s="10"/>
      <c r="HC287" s="10"/>
      <c r="HD287" s="10"/>
      <c r="HE287" s="10"/>
      <c r="HF287" s="10"/>
      <c r="HG287" s="10"/>
      <c r="HH287" s="10"/>
      <c r="HI287" s="10"/>
      <c r="HJ287" s="10"/>
      <c r="HK287" s="10"/>
      <c r="HL287" s="10"/>
      <c r="HM287" s="10"/>
      <c r="HN287" s="10"/>
      <c r="HO287" s="10"/>
      <c r="HP287" s="10"/>
      <c r="HQ287" s="10"/>
      <c r="HR287" s="10"/>
      <c r="HS287" s="10"/>
      <c r="HT287" s="10"/>
      <c r="HU287" s="10"/>
      <c r="HV287" s="10"/>
      <c r="HW287" s="10"/>
      <c r="HX287" s="10"/>
      <c r="HY287" s="10"/>
      <c r="HZ287" s="10"/>
      <c r="IA287" s="10"/>
      <c r="IB287" s="10"/>
      <c r="IC287" s="10"/>
      <c r="ID287" s="10"/>
      <c r="IE287" s="10"/>
      <c r="IF287" s="10"/>
      <c r="IG287" s="10"/>
      <c r="IH287" s="10"/>
      <c r="II287" s="10"/>
      <c r="IJ287" s="10"/>
      <c r="IK287" s="10"/>
      <c r="IL287" s="10"/>
      <c r="IM287" s="10"/>
      <c r="IN287" s="10"/>
      <c r="IO287" s="10"/>
      <c r="IP287" s="10"/>
      <c r="IQ287" s="10"/>
      <c r="IR287" s="10"/>
      <c r="IS287" s="10"/>
      <c r="IT287" s="10"/>
      <c r="IU287" s="10"/>
    </row>
    <row r="288" spans="1:255" s="6" customFormat="1" ht="24" customHeight="1">
      <c r="A288" s="39">
        <v>231</v>
      </c>
      <c r="B288" s="34" t="s">
        <v>66</v>
      </c>
      <c r="C288" s="39" t="s">
        <v>49</v>
      </c>
      <c r="D288" s="40">
        <v>39</v>
      </c>
      <c r="E288" s="99"/>
      <c r="F288" s="40"/>
      <c r="G288" s="20"/>
      <c r="H288" s="7"/>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c r="BC288" s="10"/>
      <c r="BD288" s="10"/>
      <c r="BE288" s="10"/>
      <c r="BF288" s="10"/>
      <c r="BG288" s="10"/>
      <c r="BH288" s="10"/>
      <c r="BI288" s="10"/>
      <c r="BJ288" s="10"/>
      <c r="BK288" s="10"/>
      <c r="BL288" s="10"/>
      <c r="BM288" s="10"/>
      <c r="BN288" s="10"/>
      <c r="BO288" s="10"/>
      <c r="BP288" s="10"/>
      <c r="BQ288" s="10"/>
      <c r="BR288" s="10"/>
      <c r="BS288" s="10"/>
      <c r="BT288" s="10"/>
      <c r="BU288" s="10"/>
      <c r="BV288" s="10"/>
      <c r="BW288" s="10"/>
      <c r="BX288" s="10"/>
      <c r="BY288" s="10"/>
      <c r="BZ288" s="10"/>
      <c r="CA288" s="10"/>
      <c r="CB288" s="10"/>
      <c r="CC288" s="10"/>
      <c r="CD288" s="10"/>
      <c r="CE288" s="10"/>
      <c r="CF288" s="10"/>
      <c r="CG288" s="10"/>
      <c r="CH288" s="10"/>
      <c r="CI288" s="10"/>
      <c r="CJ288" s="10"/>
      <c r="CK288" s="10"/>
      <c r="CL288" s="10"/>
      <c r="CM288" s="10"/>
      <c r="CN288" s="10"/>
      <c r="CO288" s="10"/>
      <c r="CP288" s="10"/>
      <c r="CQ288" s="10"/>
      <c r="CR288" s="10"/>
      <c r="CS288" s="10"/>
      <c r="CT288" s="10"/>
      <c r="CU288" s="10"/>
      <c r="CV288" s="10"/>
      <c r="CW288" s="10"/>
      <c r="CX288" s="10"/>
      <c r="CY288" s="10"/>
      <c r="CZ288" s="10"/>
      <c r="DA288" s="10"/>
      <c r="DB288" s="10"/>
      <c r="DC288" s="10"/>
      <c r="DD288" s="10"/>
      <c r="DE288" s="10"/>
      <c r="DF288" s="10"/>
      <c r="DG288" s="10"/>
      <c r="DH288" s="10"/>
      <c r="DI288" s="10"/>
      <c r="DJ288" s="10"/>
      <c r="DK288" s="10"/>
      <c r="DL288" s="10"/>
      <c r="DM288" s="10"/>
      <c r="DN288" s="10"/>
      <c r="DO288" s="10"/>
      <c r="DP288" s="10"/>
      <c r="DQ288" s="10"/>
      <c r="DR288" s="10"/>
      <c r="DS288" s="10"/>
      <c r="DT288" s="10"/>
      <c r="DU288" s="10"/>
      <c r="DV288" s="10"/>
      <c r="DW288" s="10"/>
      <c r="DX288" s="10"/>
      <c r="DY288" s="10"/>
      <c r="DZ288" s="10"/>
      <c r="EA288" s="10"/>
      <c r="EB288" s="10"/>
      <c r="EC288" s="10"/>
      <c r="ED288" s="10"/>
      <c r="EE288" s="10"/>
      <c r="EF288" s="10"/>
      <c r="EG288" s="10"/>
      <c r="EH288" s="10"/>
      <c r="EI288" s="10"/>
      <c r="EJ288" s="10"/>
      <c r="EK288" s="10"/>
      <c r="EL288" s="10"/>
      <c r="EM288" s="10"/>
      <c r="EN288" s="10"/>
      <c r="EO288" s="10"/>
      <c r="EP288" s="10"/>
      <c r="EQ288" s="10"/>
      <c r="ER288" s="10"/>
      <c r="ES288" s="10"/>
      <c r="ET288" s="10"/>
      <c r="EU288" s="10"/>
      <c r="EV288" s="10"/>
      <c r="EW288" s="10"/>
      <c r="EX288" s="10"/>
      <c r="EY288" s="10"/>
      <c r="EZ288" s="10"/>
      <c r="FA288" s="10"/>
      <c r="FB288" s="10"/>
      <c r="FC288" s="10"/>
      <c r="FD288" s="10"/>
      <c r="FE288" s="10"/>
      <c r="FF288" s="10"/>
      <c r="FG288" s="10"/>
      <c r="FH288" s="10"/>
      <c r="FI288" s="10"/>
      <c r="FJ288" s="10"/>
      <c r="FK288" s="10"/>
      <c r="FL288" s="10"/>
      <c r="FM288" s="10"/>
      <c r="FN288" s="10"/>
      <c r="FO288" s="10"/>
      <c r="FP288" s="10"/>
      <c r="FQ288" s="10"/>
      <c r="FR288" s="10"/>
      <c r="FS288" s="10"/>
      <c r="FT288" s="10"/>
      <c r="FU288" s="10"/>
      <c r="FV288" s="10"/>
      <c r="FW288" s="10"/>
      <c r="FX288" s="10"/>
      <c r="FY288" s="10"/>
      <c r="FZ288" s="10"/>
      <c r="GA288" s="10"/>
      <c r="GB288" s="10"/>
      <c r="GC288" s="10"/>
      <c r="GD288" s="10"/>
      <c r="GE288" s="10"/>
      <c r="GF288" s="10"/>
      <c r="GG288" s="10"/>
      <c r="GH288" s="10"/>
      <c r="GI288" s="10"/>
      <c r="GJ288" s="10"/>
      <c r="GK288" s="10"/>
      <c r="GL288" s="10"/>
      <c r="GM288" s="10"/>
      <c r="GN288" s="10"/>
      <c r="GO288" s="10"/>
      <c r="GP288" s="10"/>
      <c r="GQ288" s="10"/>
      <c r="GR288" s="10"/>
      <c r="GS288" s="10"/>
      <c r="GT288" s="10"/>
      <c r="GU288" s="10"/>
      <c r="GV288" s="10"/>
      <c r="GW288" s="10"/>
      <c r="GX288" s="10"/>
      <c r="GY288" s="10"/>
      <c r="GZ288" s="10"/>
      <c r="HA288" s="10"/>
      <c r="HB288" s="10"/>
      <c r="HC288" s="10"/>
      <c r="HD288" s="10"/>
      <c r="HE288" s="10"/>
      <c r="HF288" s="10"/>
      <c r="HG288" s="10"/>
      <c r="HH288" s="10"/>
      <c r="HI288" s="10"/>
      <c r="HJ288" s="10"/>
      <c r="HK288" s="10"/>
      <c r="HL288" s="10"/>
      <c r="HM288" s="10"/>
      <c r="HN288" s="10"/>
      <c r="HO288" s="10"/>
      <c r="HP288" s="10"/>
      <c r="HQ288" s="10"/>
      <c r="HR288" s="10"/>
      <c r="HS288" s="10"/>
      <c r="HT288" s="10"/>
      <c r="HU288" s="10"/>
      <c r="HV288" s="10"/>
      <c r="HW288" s="10"/>
      <c r="HX288" s="10"/>
      <c r="HY288" s="10"/>
      <c r="HZ288" s="10"/>
      <c r="IA288" s="10"/>
      <c r="IB288" s="10"/>
      <c r="IC288" s="10"/>
      <c r="ID288" s="10"/>
      <c r="IE288" s="10"/>
      <c r="IF288" s="10"/>
      <c r="IG288" s="10"/>
      <c r="IH288" s="10"/>
      <c r="II288" s="10"/>
      <c r="IJ288" s="10"/>
      <c r="IK288" s="10"/>
      <c r="IL288" s="10"/>
      <c r="IM288" s="10"/>
      <c r="IN288" s="10"/>
      <c r="IO288" s="10"/>
      <c r="IP288" s="10"/>
      <c r="IQ288" s="10"/>
      <c r="IR288" s="10"/>
      <c r="IS288" s="10"/>
      <c r="IT288" s="10"/>
      <c r="IU288" s="10"/>
    </row>
    <row r="289" spans="1:255" s="10" customFormat="1" ht="31.5" customHeight="1">
      <c r="A289" s="39">
        <v>232</v>
      </c>
      <c r="B289" s="66" t="s">
        <v>52</v>
      </c>
      <c r="C289" s="39" t="s">
        <v>53</v>
      </c>
      <c r="D289" s="40">
        <v>1</v>
      </c>
      <c r="E289" s="99"/>
      <c r="F289" s="40"/>
      <c r="G289" s="100"/>
      <c r="H289" s="7"/>
      <c r="I289" s="101"/>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6"/>
      <c r="BD289" s="6"/>
      <c r="BE289" s="6"/>
      <c r="BF289" s="6"/>
      <c r="BG289" s="6"/>
      <c r="BH289" s="6"/>
      <c r="BI289" s="6"/>
      <c r="BJ289" s="6"/>
      <c r="BK289" s="6"/>
      <c r="BL289" s="6"/>
      <c r="BM289" s="6"/>
      <c r="BN289" s="6"/>
      <c r="BO289" s="6"/>
      <c r="BP289" s="6"/>
      <c r="BQ289" s="6"/>
      <c r="BR289" s="6"/>
      <c r="BS289" s="6"/>
      <c r="BT289" s="6"/>
      <c r="BU289" s="6"/>
      <c r="BV289" s="6"/>
      <c r="BW289" s="6"/>
      <c r="BX289" s="6"/>
      <c r="BY289" s="6"/>
      <c r="BZ289" s="6"/>
      <c r="CA289" s="6"/>
      <c r="CB289" s="6"/>
      <c r="CC289" s="6"/>
      <c r="CD289" s="6"/>
      <c r="CE289" s="6"/>
      <c r="CF289" s="6"/>
      <c r="CG289" s="6"/>
      <c r="CH289" s="6"/>
      <c r="CI289" s="6"/>
      <c r="CJ289" s="6"/>
      <c r="CK289" s="6"/>
      <c r="CL289" s="6"/>
      <c r="CM289" s="6"/>
      <c r="CN289" s="6"/>
      <c r="CO289" s="6"/>
      <c r="CP289" s="6"/>
      <c r="CQ289" s="6"/>
      <c r="CR289" s="6"/>
      <c r="CS289" s="6"/>
      <c r="CT289" s="6"/>
      <c r="CU289" s="6"/>
      <c r="CV289" s="6"/>
      <c r="CW289" s="6"/>
      <c r="CX289" s="6"/>
      <c r="CY289" s="6"/>
      <c r="CZ289" s="6"/>
      <c r="DA289" s="6"/>
      <c r="DB289" s="6"/>
      <c r="DC289" s="6"/>
      <c r="DD289" s="6"/>
      <c r="DE289" s="6"/>
      <c r="DF289" s="6"/>
      <c r="DG289" s="6"/>
      <c r="DH289" s="6"/>
      <c r="DI289" s="6"/>
      <c r="DJ289" s="6"/>
      <c r="DK289" s="6"/>
      <c r="DL289" s="6"/>
      <c r="DM289" s="6"/>
      <c r="DN289" s="6"/>
      <c r="DO289" s="6"/>
      <c r="DP289" s="6"/>
      <c r="DQ289" s="6"/>
      <c r="DR289" s="6"/>
      <c r="DS289" s="6"/>
      <c r="DT289" s="6"/>
      <c r="DU289" s="6"/>
      <c r="DV289" s="6"/>
      <c r="DW289" s="6"/>
      <c r="DX289" s="6"/>
      <c r="DY289" s="6"/>
      <c r="DZ289" s="6"/>
      <c r="EA289" s="6"/>
      <c r="EB289" s="6"/>
      <c r="EC289" s="6"/>
      <c r="ED289" s="6"/>
      <c r="EE289" s="6"/>
      <c r="EF289" s="6"/>
      <c r="EG289" s="6"/>
      <c r="EH289" s="6"/>
      <c r="EI289" s="6"/>
      <c r="EJ289" s="6"/>
      <c r="EK289" s="6"/>
      <c r="EL289" s="6"/>
      <c r="EM289" s="6"/>
      <c r="EN289" s="6"/>
      <c r="EO289" s="6"/>
      <c r="EP289" s="6"/>
      <c r="EQ289" s="6"/>
      <c r="ER289" s="6"/>
      <c r="ES289" s="6"/>
      <c r="ET289" s="6"/>
      <c r="EU289" s="6"/>
      <c r="EV289" s="6"/>
      <c r="EW289" s="6"/>
      <c r="EX289" s="6"/>
      <c r="EY289" s="6"/>
      <c r="EZ289" s="6"/>
      <c r="FA289" s="6"/>
      <c r="FB289" s="6"/>
      <c r="FC289" s="6"/>
      <c r="FD289" s="6"/>
      <c r="FE289" s="6"/>
      <c r="FF289" s="6"/>
      <c r="FG289" s="6"/>
      <c r="FH289" s="6"/>
      <c r="FI289" s="6"/>
      <c r="FJ289" s="6"/>
      <c r="FK289" s="6"/>
      <c r="FL289" s="6"/>
      <c r="FM289" s="6"/>
      <c r="FN289" s="6"/>
      <c r="FO289" s="6"/>
      <c r="FP289" s="6"/>
      <c r="FQ289" s="6"/>
      <c r="FR289" s="6"/>
      <c r="FS289" s="6"/>
      <c r="FT289" s="6"/>
      <c r="FU289" s="6"/>
      <c r="FV289" s="6"/>
      <c r="FW289" s="6"/>
      <c r="FX289" s="6"/>
      <c r="FY289" s="6"/>
      <c r="FZ289" s="6"/>
      <c r="GA289" s="6"/>
      <c r="GB289" s="6"/>
      <c r="GC289" s="6"/>
      <c r="GD289" s="6"/>
      <c r="GE289" s="6"/>
      <c r="GF289" s="6"/>
      <c r="GG289" s="6"/>
      <c r="GH289" s="6"/>
      <c r="GI289" s="6"/>
      <c r="GJ289" s="6"/>
      <c r="GK289" s="6"/>
      <c r="GL289" s="6"/>
      <c r="GM289" s="6"/>
      <c r="GN289" s="6"/>
      <c r="GO289" s="6"/>
      <c r="GP289" s="6"/>
      <c r="GQ289" s="6"/>
      <c r="GR289" s="6"/>
      <c r="GS289" s="6"/>
      <c r="GT289" s="6"/>
      <c r="GU289" s="6"/>
      <c r="GV289" s="6"/>
      <c r="GW289" s="6"/>
      <c r="GX289" s="6"/>
      <c r="GY289" s="6"/>
      <c r="GZ289" s="6"/>
      <c r="HA289" s="6"/>
      <c r="HB289" s="6"/>
      <c r="HC289" s="6"/>
      <c r="HD289" s="6"/>
      <c r="HE289" s="6"/>
      <c r="HF289" s="6"/>
      <c r="HG289" s="6"/>
      <c r="HH289" s="6"/>
      <c r="HI289" s="6"/>
      <c r="HJ289" s="6"/>
      <c r="HK289" s="6"/>
      <c r="HL289" s="6"/>
      <c r="HM289" s="6"/>
      <c r="HN289" s="6"/>
      <c r="HO289" s="6"/>
      <c r="HP289" s="6"/>
      <c r="HQ289" s="6"/>
      <c r="HR289" s="6"/>
      <c r="HS289" s="6"/>
      <c r="HT289" s="6"/>
      <c r="HU289" s="6"/>
      <c r="HV289" s="6"/>
      <c r="HW289" s="6"/>
      <c r="HX289" s="6"/>
      <c r="HY289" s="6"/>
      <c r="HZ289" s="6"/>
      <c r="IA289" s="6"/>
      <c r="IB289" s="6"/>
      <c r="IC289" s="6"/>
      <c r="ID289" s="6"/>
      <c r="IE289" s="6"/>
      <c r="IF289" s="6"/>
      <c r="IG289" s="6"/>
      <c r="IH289" s="6"/>
      <c r="II289" s="6"/>
      <c r="IJ289" s="6"/>
      <c r="IK289" s="6"/>
      <c r="IL289" s="6"/>
      <c r="IM289" s="6"/>
      <c r="IN289" s="6"/>
      <c r="IO289" s="6"/>
      <c r="IP289" s="6"/>
      <c r="IQ289" s="6"/>
      <c r="IR289" s="6"/>
      <c r="IS289" s="6"/>
      <c r="IT289" s="6"/>
      <c r="IU289" s="6"/>
    </row>
    <row r="290" spans="1:255" s="10" customFormat="1" ht="24" customHeight="1">
      <c r="A290" s="39">
        <v>233</v>
      </c>
      <c r="B290" s="33" t="s">
        <v>509</v>
      </c>
      <c r="C290" s="39" t="s">
        <v>19</v>
      </c>
      <c r="D290" s="40">
        <v>1</v>
      </c>
      <c r="E290" s="40"/>
      <c r="F290" s="40"/>
      <c r="G290" s="100"/>
      <c r="H290" s="102"/>
      <c r="I290" s="6"/>
    </row>
    <row r="291" spans="1:255" s="10" customFormat="1" ht="24" customHeight="1">
      <c r="A291" s="39">
        <v>234</v>
      </c>
      <c r="B291" s="33" t="s">
        <v>510</v>
      </c>
      <c r="C291" s="39" t="s">
        <v>193</v>
      </c>
      <c r="D291" s="40">
        <v>2</v>
      </c>
      <c r="E291" s="40"/>
      <c r="F291" s="40"/>
      <c r="G291" s="100"/>
      <c r="H291" s="102"/>
      <c r="I291" s="3"/>
    </row>
    <row r="292" spans="1:255" s="10" customFormat="1" ht="24" customHeight="1">
      <c r="A292" s="39">
        <v>235</v>
      </c>
      <c r="B292" s="33" t="s">
        <v>511</v>
      </c>
      <c r="C292" s="39" t="s">
        <v>19</v>
      </c>
      <c r="D292" s="40">
        <f>1</f>
        <v>1</v>
      </c>
      <c r="E292" s="40"/>
      <c r="F292" s="40"/>
      <c r="G292" s="100"/>
      <c r="H292" s="102"/>
      <c r="I292" s="6"/>
    </row>
    <row r="293" spans="1:255" s="10" customFormat="1" ht="24" customHeight="1">
      <c r="A293" s="39">
        <v>236</v>
      </c>
      <c r="B293" s="33" t="s">
        <v>512</v>
      </c>
      <c r="C293" s="39" t="s">
        <v>19</v>
      </c>
      <c r="D293" s="40">
        <v>1</v>
      </c>
      <c r="E293" s="40"/>
      <c r="F293" s="40"/>
      <c r="G293" s="100"/>
      <c r="H293" s="102"/>
      <c r="I293" s="3"/>
    </row>
    <row r="294" spans="1:255" s="10" customFormat="1" ht="24" customHeight="1">
      <c r="A294" s="39">
        <v>237</v>
      </c>
      <c r="B294" s="33" t="s">
        <v>513</v>
      </c>
      <c r="C294" s="39" t="s">
        <v>19</v>
      </c>
      <c r="D294" s="40">
        <v>1</v>
      </c>
      <c r="E294" s="40"/>
      <c r="F294" s="40"/>
      <c r="G294" s="100"/>
      <c r="H294" s="102"/>
      <c r="I294" s="6"/>
    </row>
    <row r="295" spans="1:255" s="10" customFormat="1" ht="24" customHeight="1">
      <c r="A295" s="39">
        <v>238</v>
      </c>
      <c r="B295" s="33" t="s">
        <v>514</v>
      </c>
      <c r="C295" s="39" t="s">
        <v>19</v>
      </c>
      <c r="D295" s="40">
        <v>2</v>
      </c>
      <c r="E295" s="40"/>
      <c r="F295" s="40"/>
      <c r="G295" s="100"/>
      <c r="H295" s="102"/>
      <c r="I295" s="3"/>
    </row>
    <row r="296" spans="1:255" s="10" customFormat="1" ht="24" customHeight="1">
      <c r="A296" s="39">
        <v>239</v>
      </c>
      <c r="B296" s="33" t="s">
        <v>515</v>
      </c>
      <c r="C296" s="39" t="s">
        <v>19</v>
      </c>
      <c r="D296" s="40">
        <v>1</v>
      </c>
      <c r="E296" s="40"/>
      <c r="F296" s="40"/>
      <c r="G296" s="100"/>
      <c r="H296" s="102"/>
      <c r="I296" s="6"/>
    </row>
    <row r="297" spans="1:255" s="10" customFormat="1" ht="24" customHeight="1">
      <c r="A297" s="39">
        <v>240</v>
      </c>
      <c r="B297" s="34" t="s">
        <v>151</v>
      </c>
      <c r="C297" s="39" t="s">
        <v>19</v>
      </c>
      <c r="D297" s="40">
        <v>3</v>
      </c>
      <c r="E297" s="103"/>
      <c r="F297" s="40"/>
      <c r="G297" s="100"/>
      <c r="H297" s="7"/>
      <c r="I297" s="3"/>
    </row>
    <row r="298" spans="1:255" s="10" customFormat="1" ht="24" customHeight="1">
      <c r="A298" s="39">
        <v>241</v>
      </c>
      <c r="B298" s="35" t="s">
        <v>197</v>
      </c>
      <c r="C298" s="39" t="s">
        <v>194</v>
      </c>
      <c r="D298" s="40">
        <v>68</v>
      </c>
      <c r="E298" s="40"/>
      <c r="F298" s="40"/>
      <c r="G298" s="70"/>
      <c r="I298" s="3"/>
    </row>
    <row r="299" spans="1:255" s="10" customFormat="1" ht="24" customHeight="1">
      <c r="A299" s="39">
        <v>242</v>
      </c>
      <c r="B299" s="34" t="s">
        <v>192</v>
      </c>
      <c r="C299" s="104" t="s">
        <v>13</v>
      </c>
      <c r="D299" s="40">
        <v>5</v>
      </c>
      <c r="E299" s="103"/>
      <c r="F299" s="40"/>
      <c r="G299" s="100"/>
      <c r="H299" s="7"/>
      <c r="I299" s="3"/>
    </row>
    <row r="300" spans="1:255" s="10" customFormat="1" ht="24" customHeight="1">
      <c r="A300" s="39">
        <v>243</v>
      </c>
      <c r="B300" s="34" t="s">
        <v>443</v>
      </c>
      <c r="C300" s="104" t="s">
        <v>13</v>
      </c>
      <c r="D300" s="40">
        <v>1</v>
      </c>
      <c r="E300" s="103"/>
      <c r="F300" s="40"/>
      <c r="G300" s="100"/>
      <c r="H300" s="7"/>
      <c r="I300" s="3"/>
    </row>
    <row r="301" spans="1:255" s="10" customFormat="1" ht="24" customHeight="1">
      <c r="A301" s="39">
        <v>244</v>
      </c>
      <c r="B301" s="34" t="s">
        <v>444</v>
      </c>
      <c r="C301" s="104" t="s">
        <v>13</v>
      </c>
      <c r="D301" s="40">
        <v>7</v>
      </c>
      <c r="E301" s="103"/>
      <c r="F301" s="40"/>
      <c r="G301" s="95"/>
      <c r="H301" s="7"/>
      <c r="I301" s="3"/>
    </row>
    <row r="302" spans="1:255" s="10" customFormat="1" ht="24" customHeight="1">
      <c r="A302" s="39">
        <v>245</v>
      </c>
      <c r="B302" s="66" t="s">
        <v>214</v>
      </c>
      <c r="C302" s="69" t="s">
        <v>215</v>
      </c>
      <c r="D302" s="40">
        <f>321-13</f>
        <v>308</v>
      </c>
      <c r="E302" s="97"/>
      <c r="F302" s="40"/>
      <c r="G302" s="105" t="s">
        <v>394</v>
      </c>
      <c r="H302" s="7"/>
      <c r="I302" s="106"/>
    </row>
    <row r="303" spans="1:255" s="10" customFormat="1" ht="24" customHeight="1">
      <c r="A303" s="39">
        <v>246</v>
      </c>
      <c r="B303" s="66" t="s">
        <v>395</v>
      </c>
      <c r="C303" s="69" t="s">
        <v>216</v>
      </c>
      <c r="D303" s="40">
        <f>198-9</f>
        <v>189</v>
      </c>
      <c r="E303" s="97"/>
      <c r="F303" s="40"/>
      <c r="G303" s="105" t="s">
        <v>394</v>
      </c>
      <c r="H303" s="7"/>
      <c r="I303" s="107"/>
    </row>
    <row r="304" spans="1:255" s="10" customFormat="1" ht="24" customHeight="1">
      <c r="A304" s="39">
        <v>247</v>
      </c>
      <c r="B304" s="108" t="s">
        <v>467</v>
      </c>
      <c r="C304" s="39" t="s">
        <v>18</v>
      </c>
      <c r="D304" s="40">
        <v>221</v>
      </c>
      <c r="E304" s="94"/>
      <c r="F304" s="40"/>
      <c r="G304" s="20"/>
      <c r="H304" s="89"/>
      <c r="I304" s="92"/>
      <c r="K304" s="65"/>
    </row>
    <row r="305" spans="1:11" s="10" customFormat="1" ht="24" customHeight="1">
      <c r="A305" s="39">
        <v>248</v>
      </c>
      <c r="B305" s="109" t="s">
        <v>258</v>
      </c>
      <c r="C305" s="39" t="s">
        <v>257</v>
      </c>
      <c r="D305" s="40">
        <v>16</v>
      </c>
      <c r="E305" s="94"/>
      <c r="F305" s="40"/>
      <c r="G305" s="20"/>
      <c r="H305" s="89"/>
      <c r="I305" s="92"/>
      <c r="K305" s="65"/>
    </row>
    <row r="306" spans="1:11" s="10" customFormat="1" ht="24" customHeight="1">
      <c r="A306" s="39">
        <v>249</v>
      </c>
      <c r="B306" s="80" t="s">
        <v>475</v>
      </c>
      <c r="C306" s="39" t="s">
        <v>440</v>
      </c>
      <c r="D306" s="40">
        <v>220</v>
      </c>
      <c r="E306" s="40"/>
      <c r="F306" s="40"/>
      <c r="G306" s="95"/>
      <c r="H306" s="48"/>
      <c r="I306" s="49"/>
    </row>
    <row r="307" spans="1:11" s="10" customFormat="1" ht="24" customHeight="1">
      <c r="A307" s="39">
        <v>250</v>
      </c>
      <c r="B307" s="80" t="s">
        <v>438</v>
      </c>
      <c r="C307" s="39" t="s">
        <v>439</v>
      </c>
      <c r="D307" s="40">
        <v>1</v>
      </c>
      <c r="E307" s="97"/>
      <c r="F307" s="40"/>
      <c r="G307" s="95"/>
      <c r="H307" s="48"/>
      <c r="I307" s="49"/>
    </row>
    <row r="308" spans="1:11" s="10" customFormat="1" ht="24" customHeight="1">
      <c r="A308" s="39">
        <v>251</v>
      </c>
      <c r="B308" s="80" t="s">
        <v>458</v>
      </c>
      <c r="C308" s="39" t="s">
        <v>439</v>
      </c>
      <c r="D308" s="40">
        <v>1</v>
      </c>
      <c r="E308" s="97"/>
      <c r="F308" s="40"/>
      <c r="G308" s="95"/>
      <c r="H308" s="48"/>
      <c r="I308" s="49"/>
    </row>
    <row r="309" spans="1:11" s="10" customFormat="1" ht="24" customHeight="1">
      <c r="A309" s="39">
        <v>252</v>
      </c>
      <c r="B309" s="34" t="s">
        <v>459</v>
      </c>
      <c r="C309" s="39" t="s">
        <v>19</v>
      </c>
      <c r="D309" s="40">
        <v>3</v>
      </c>
      <c r="E309" s="99"/>
      <c r="F309" s="40"/>
      <c r="G309" s="20"/>
      <c r="H309" s="7"/>
    </row>
    <row r="310" spans="1:11" s="10" customFormat="1" ht="37.5" customHeight="1">
      <c r="A310" s="39">
        <v>253</v>
      </c>
      <c r="B310" s="80" t="s">
        <v>434</v>
      </c>
      <c r="C310" s="39" t="s">
        <v>392</v>
      </c>
      <c r="D310" s="40">
        <v>1</v>
      </c>
      <c r="E310" s="40"/>
      <c r="F310" s="40"/>
      <c r="G310" s="95"/>
      <c r="H310" s="48"/>
      <c r="I310" s="49"/>
    </row>
    <row r="311" spans="1:11" s="10" customFormat="1" ht="37.5" customHeight="1">
      <c r="A311" s="39">
        <v>254</v>
      </c>
      <c r="B311" s="80" t="s">
        <v>435</v>
      </c>
      <c r="C311" s="39" t="s">
        <v>392</v>
      </c>
      <c r="D311" s="40">
        <v>1</v>
      </c>
      <c r="E311" s="40"/>
      <c r="F311" s="40"/>
      <c r="G311" s="95"/>
      <c r="H311" s="48"/>
      <c r="I311" s="49"/>
      <c r="J311" s="48"/>
    </row>
    <row r="312" spans="1:11" s="10" customFormat="1" ht="24" customHeight="1">
      <c r="A312" s="39"/>
      <c r="B312" s="39" t="s">
        <v>16</v>
      </c>
      <c r="C312" s="39"/>
      <c r="D312" s="40"/>
      <c r="E312" s="40"/>
      <c r="F312" s="40"/>
      <c r="G312" s="72"/>
      <c r="H312" s="48"/>
      <c r="I312" s="49"/>
    </row>
    <row r="313" spans="1:11" s="10" customFormat="1" ht="24" customHeight="1">
      <c r="A313" s="39"/>
      <c r="B313" s="39"/>
      <c r="C313" s="39"/>
      <c r="D313" s="40"/>
      <c r="E313" s="40"/>
      <c r="F313" s="40"/>
      <c r="G313" s="72"/>
      <c r="H313" s="48"/>
      <c r="I313" s="49"/>
    </row>
    <row r="314" spans="1:11" s="10" customFormat="1" ht="24" customHeight="1">
      <c r="A314" s="39"/>
      <c r="B314" s="39"/>
      <c r="C314" s="39"/>
      <c r="D314" s="40"/>
      <c r="E314" s="40"/>
      <c r="F314" s="40"/>
      <c r="G314" s="72"/>
      <c r="H314" s="48"/>
      <c r="I314" s="49"/>
    </row>
    <row r="315" spans="1:11" s="10" customFormat="1" ht="24" customHeight="1">
      <c r="A315" s="37" t="s">
        <v>21</v>
      </c>
      <c r="B315" s="50" t="s">
        <v>59</v>
      </c>
      <c r="C315" s="39"/>
      <c r="D315" s="40"/>
      <c r="E315" s="40"/>
      <c r="F315" s="40"/>
      <c r="G315" s="71"/>
      <c r="H315" s="51"/>
      <c r="I315" s="3"/>
    </row>
    <row r="316" spans="1:11" s="10" customFormat="1" ht="24" customHeight="1">
      <c r="A316" s="39">
        <v>1</v>
      </c>
      <c r="B316" s="80" t="s">
        <v>293</v>
      </c>
      <c r="C316" s="39" t="s">
        <v>14</v>
      </c>
      <c r="D316" s="40">
        <v>1</v>
      </c>
      <c r="E316" s="40"/>
      <c r="F316" s="40"/>
      <c r="G316" s="41" t="s">
        <v>255</v>
      </c>
      <c r="H316" s="51"/>
      <c r="I316" s="3"/>
    </row>
    <row r="317" spans="1:11" s="10" customFormat="1" ht="24" customHeight="1">
      <c r="A317" s="39">
        <v>2</v>
      </c>
      <c r="B317" s="80" t="s">
        <v>294</v>
      </c>
      <c r="C317" s="39" t="s">
        <v>14</v>
      </c>
      <c r="D317" s="40">
        <v>1</v>
      </c>
      <c r="E317" s="40"/>
      <c r="F317" s="40"/>
      <c r="G317" s="41" t="s">
        <v>255</v>
      </c>
      <c r="H317" s="51"/>
      <c r="I317" s="3"/>
    </row>
    <row r="318" spans="1:11" s="10" customFormat="1" ht="24" customHeight="1">
      <c r="A318" s="39">
        <v>3</v>
      </c>
      <c r="B318" s="80" t="s">
        <v>152</v>
      </c>
      <c r="C318" s="39" t="s">
        <v>14</v>
      </c>
      <c r="D318" s="40">
        <v>1</v>
      </c>
      <c r="E318" s="40"/>
      <c r="F318" s="40"/>
      <c r="G318" s="41" t="s">
        <v>255</v>
      </c>
      <c r="H318" s="51"/>
      <c r="I318" s="3"/>
    </row>
    <row r="319" spans="1:11" s="10" customFormat="1" ht="24" customHeight="1">
      <c r="A319" s="110"/>
      <c r="B319" s="39" t="s">
        <v>16</v>
      </c>
      <c r="C319" s="39"/>
      <c r="D319" s="40"/>
      <c r="E319" s="40"/>
      <c r="F319" s="40"/>
      <c r="G319" s="72"/>
      <c r="H319" s="48"/>
      <c r="I319" s="49"/>
    </row>
    <row r="320" spans="1:11" s="10" customFormat="1" ht="24" customHeight="1">
      <c r="A320" s="110"/>
      <c r="B320" s="39"/>
      <c r="C320" s="39"/>
      <c r="D320" s="40"/>
      <c r="E320" s="40"/>
      <c r="F320" s="40"/>
      <c r="G320" s="72"/>
      <c r="H320" s="48"/>
      <c r="I320" s="49"/>
    </row>
    <row r="321" spans="1:9" s="10" customFormat="1" ht="24" customHeight="1">
      <c r="A321" s="110"/>
      <c r="B321" s="39"/>
      <c r="C321" s="39"/>
      <c r="D321" s="40"/>
      <c r="E321" s="40"/>
      <c r="F321" s="40"/>
      <c r="G321" s="72"/>
      <c r="H321" s="48"/>
      <c r="I321" s="49"/>
    </row>
    <row r="322" spans="1:9" s="6" customFormat="1" ht="24" customHeight="1">
      <c r="A322" s="37" t="s">
        <v>154</v>
      </c>
      <c r="B322" s="111" t="s">
        <v>199</v>
      </c>
      <c r="C322" s="111"/>
      <c r="D322" s="111"/>
      <c r="E322" s="111"/>
      <c r="F322" s="111"/>
      <c r="G322" s="112"/>
    </row>
    <row r="323" spans="1:9" s="6" customFormat="1" ht="24" customHeight="1">
      <c r="A323" s="39">
        <v>1</v>
      </c>
      <c r="B323" s="113" t="s">
        <v>538</v>
      </c>
      <c r="C323" s="9" t="s">
        <v>11</v>
      </c>
      <c r="D323" s="58">
        <v>120</v>
      </c>
      <c r="E323" s="40"/>
      <c r="F323" s="40"/>
      <c r="G323" s="112"/>
      <c r="H323" s="10"/>
    </row>
    <row r="324" spans="1:9" s="6" customFormat="1" ht="24" customHeight="1">
      <c r="A324" s="9">
        <v>2</v>
      </c>
      <c r="B324" s="113" t="s">
        <v>539</v>
      </c>
      <c r="C324" s="9" t="s">
        <v>11</v>
      </c>
      <c r="D324" s="58">
        <v>32</v>
      </c>
      <c r="E324" s="40"/>
      <c r="F324" s="40"/>
      <c r="G324" s="112"/>
      <c r="H324" s="10"/>
    </row>
    <row r="325" spans="1:9" s="6" customFormat="1" ht="24" customHeight="1">
      <c r="A325" s="39">
        <v>3</v>
      </c>
      <c r="B325" s="114" t="s">
        <v>540</v>
      </c>
      <c r="C325" s="9" t="s">
        <v>11</v>
      </c>
      <c r="D325" s="58">
        <v>100</v>
      </c>
      <c r="E325" s="40"/>
      <c r="F325" s="40"/>
      <c r="G325" s="112"/>
      <c r="H325" s="10"/>
    </row>
    <row r="326" spans="1:9" s="6" customFormat="1" ht="24" customHeight="1">
      <c r="A326" s="9">
        <v>4</v>
      </c>
      <c r="B326" s="114" t="s">
        <v>541</v>
      </c>
      <c r="C326" s="9" t="s">
        <v>11</v>
      </c>
      <c r="D326" s="58">
        <v>7</v>
      </c>
      <c r="E326" s="40"/>
      <c r="F326" s="40"/>
      <c r="G326" s="112"/>
      <c r="H326" s="10"/>
    </row>
    <row r="327" spans="1:9" s="6" customFormat="1" ht="24" customHeight="1">
      <c r="A327" s="39">
        <v>5</v>
      </c>
      <c r="B327" s="114" t="s">
        <v>542</v>
      </c>
      <c r="C327" s="9" t="s">
        <v>11</v>
      </c>
      <c r="D327" s="58">
        <v>40</v>
      </c>
      <c r="E327" s="40"/>
      <c r="F327" s="40"/>
      <c r="G327" s="112"/>
      <c r="H327" s="10"/>
    </row>
    <row r="328" spans="1:9" s="6" customFormat="1" ht="24" customHeight="1">
      <c r="A328" s="9">
        <v>6</v>
      </c>
      <c r="B328" s="114" t="s">
        <v>543</v>
      </c>
      <c r="C328" s="9" t="s">
        <v>559</v>
      </c>
      <c r="D328" s="58">
        <v>7</v>
      </c>
      <c r="E328" s="40"/>
      <c r="F328" s="40"/>
      <c r="G328" s="112"/>
      <c r="H328" s="10"/>
    </row>
    <row r="329" spans="1:9" s="6" customFormat="1" ht="24" customHeight="1">
      <c r="A329" s="39">
        <v>7</v>
      </c>
      <c r="B329" s="113" t="s">
        <v>544</v>
      </c>
      <c r="C329" s="9" t="s">
        <v>9</v>
      </c>
      <c r="D329" s="58">
        <v>550</v>
      </c>
      <c r="E329" s="40"/>
      <c r="F329" s="40"/>
      <c r="G329" s="112"/>
      <c r="H329" s="10"/>
    </row>
    <row r="330" spans="1:9" s="6" customFormat="1" ht="24" customHeight="1">
      <c r="A330" s="9">
        <v>8</v>
      </c>
      <c r="B330" s="113" t="s">
        <v>545</v>
      </c>
      <c r="C330" s="9" t="s">
        <v>11</v>
      </c>
      <c r="D330" s="58">
        <v>100</v>
      </c>
      <c r="E330" s="40"/>
      <c r="F330" s="40"/>
      <c r="G330" s="112"/>
      <c r="H330" s="10"/>
    </row>
    <row r="331" spans="1:9" s="6" customFormat="1" ht="24" customHeight="1">
      <c r="A331" s="39">
        <v>9</v>
      </c>
      <c r="B331" s="113" t="s">
        <v>546</v>
      </c>
      <c r="C331" s="9" t="s">
        <v>11</v>
      </c>
      <c r="D331" s="58">
        <v>29</v>
      </c>
      <c r="E331" s="40"/>
      <c r="F331" s="40"/>
      <c r="G331" s="112"/>
      <c r="H331" s="10"/>
    </row>
    <row r="332" spans="1:9" s="6" customFormat="1" ht="24" customHeight="1">
      <c r="A332" s="9">
        <v>10</v>
      </c>
      <c r="B332" s="113" t="s">
        <v>547</v>
      </c>
      <c r="C332" s="9" t="s">
        <v>11</v>
      </c>
      <c r="D332" s="58">
        <v>38</v>
      </c>
      <c r="E332" s="40"/>
      <c r="F332" s="40"/>
      <c r="G332" s="112"/>
      <c r="H332" s="10"/>
    </row>
    <row r="333" spans="1:9" s="6" customFormat="1" ht="24.75" customHeight="1">
      <c r="A333" s="39">
        <v>11</v>
      </c>
      <c r="B333" s="113" t="s">
        <v>548</v>
      </c>
      <c r="C333" s="9" t="s">
        <v>11</v>
      </c>
      <c r="D333" s="58">
        <v>20</v>
      </c>
      <c r="E333" s="40"/>
      <c r="F333" s="40"/>
      <c r="G333" s="112"/>
      <c r="H333" s="10"/>
    </row>
    <row r="334" spans="1:9" s="6" customFormat="1" ht="24.75" customHeight="1">
      <c r="A334" s="9">
        <v>12</v>
      </c>
      <c r="B334" s="113" t="s">
        <v>549</v>
      </c>
      <c r="C334" s="9" t="s">
        <v>11</v>
      </c>
      <c r="D334" s="58">
        <v>20</v>
      </c>
      <c r="E334" s="40"/>
      <c r="F334" s="40"/>
      <c r="G334" s="112"/>
      <c r="H334" s="10"/>
    </row>
    <row r="335" spans="1:9" s="6" customFormat="1" ht="24.75" customHeight="1">
      <c r="A335" s="39">
        <v>13</v>
      </c>
      <c r="B335" s="113" t="s">
        <v>550</v>
      </c>
      <c r="C335" s="9" t="s">
        <v>11</v>
      </c>
      <c r="D335" s="58">
        <v>14</v>
      </c>
      <c r="E335" s="40"/>
      <c r="F335" s="40"/>
      <c r="G335" s="112"/>
      <c r="H335" s="10"/>
    </row>
    <row r="336" spans="1:9" s="6" customFormat="1" ht="36" customHeight="1">
      <c r="A336" s="9">
        <v>14</v>
      </c>
      <c r="B336" s="113" t="s">
        <v>551</v>
      </c>
      <c r="C336" s="9" t="s">
        <v>11</v>
      </c>
      <c r="D336" s="58">
        <v>79</v>
      </c>
      <c r="E336" s="40"/>
      <c r="F336" s="40"/>
      <c r="G336" s="112"/>
      <c r="H336" s="10"/>
    </row>
    <row r="337" spans="1:256" s="6" customFormat="1" ht="24" customHeight="1">
      <c r="A337" s="39">
        <v>15</v>
      </c>
      <c r="B337" s="113" t="s">
        <v>552</v>
      </c>
      <c r="C337" s="9" t="s">
        <v>11</v>
      </c>
      <c r="D337" s="58">
        <v>300</v>
      </c>
      <c r="E337" s="40"/>
      <c r="F337" s="40"/>
      <c r="G337" s="112"/>
      <c r="H337" s="10"/>
    </row>
    <row r="338" spans="1:256" s="6" customFormat="1" ht="24" customHeight="1">
      <c r="A338" s="9">
        <v>16</v>
      </c>
      <c r="B338" s="113" t="s">
        <v>553</v>
      </c>
      <c r="C338" s="9" t="s">
        <v>11</v>
      </c>
      <c r="D338" s="58">
        <v>55</v>
      </c>
      <c r="E338" s="40"/>
      <c r="F338" s="40"/>
      <c r="G338" s="112"/>
      <c r="H338" s="10"/>
    </row>
    <row r="339" spans="1:256" s="6" customFormat="1" ht="24" customHeight="1">
      <c r="A339" s="39">
        <v>17</v>
      </c>
      <c r="B339" s="113" t="s">
        <v>554</v>
      </c>
      <c r="C339" s="9" t="s">
        <v>559</v>
      </c>
      <c r="D339" s="58">
        <v>10</v>
      </c>
      <c r="E339" s="40"/>
      <c r="F339" s="40"/>
      <c r="G339" s="112"/>
      <c r="H339" s="10"/>
    </row>
    <row r="340" spans="1:256" s="6" customFormat="1" ht="36" customHeight="1">
      <c r="A340" s="9">
        <v>18</v>
      </c>
      <c r="B340" s="113" t="s">
        <v>555</v>
      </c>
      <c r="C340" s="9" t="s">
        <v>559</v>
      </c>
      <c r="D340" s="58">
        <v>7</v>
      </c>
      <c r="E340" s="40"/>
      <c r="F340" s="40"/>
      <c r="G340" s="112"/>
      <c r="H340" s="10"/>
    </row>
    <row r="341" spans="1:256" s="6" customFormat="1" ht="24" customHeight="1">
      <c r="A341" s="39">
        <v>19</v>
      </c>
      <c r="B341" s="113" t="s">
        <v>556</v>
      </c>
      <c r="C341" s="9" t="s">
        <v>559</v>
      </c>
      <c r="D341" s="58">
        <v>6</v>
      </c>
      <c r="E341" s="40"/>
      <c r="F341" s="40"/>
      <c r="G341" s="112"/>
      <c r="H341" s="10"/>
    </row>
    <row r="342" spans="1:256" s="6" customFormat="1" ht="24" customHeight="1">
      <c r="A342" s="9">
        <v>20</v>
      </c>
      <c r="B342" s="113" t="s">
        <v>557</v>
      </c>
      <c r="C342" s="9" t="s">
        <v>9</v>
      </c>
      <c r="D342" s="58">
        <v>560</v>
      </c>
      <c r="E342" s="40"/>
      <c r="F342" s="40"/>
      <c r="G342" s="112"/>
      <c r="H342" s="10"/>
    </row>
    <row r="343" spans="1:256" s="6" customFormat="1" ht="24" customHeight="1">
      <c r="A343" s="39">
        <v>21</v>
      </c>
      <c r="B343" s="113" t="s">
        <v>558</v>
      </c>
      <c r="C343" s="9" t="s">
        <v>9</v>
      </c>
      <c r="D343" s="58">
        <v>424</v>
      </c>
      <c r="E343" s="40"/>
      <c r="F343" s="40"/>
      <c r="G343" s="112"/>
      <c r="H343" s="10"/>
    </row>
    <row r="344" spans="1:256" s="10" customFormat="1" ht="24" customHeight="1">
      <c r="A344" s="110"/>
      <c r="B344" s="39" t="s">
        <v>16</v>
      </c>
      <c r="C344" s="39"/>
      <c r="D344" s="40"/>
      <c r="E344" s="40"/>
      <c r="F344" s="40"/>
      <c r="G344" s="72"/>
      <c r="H344" s="48"/>
      <c r="I344" s="49"/>
    </row>
    <row r="345" spans="1:256" s="10" customFormat="1" ht="24" customHeight="1">
      <c r="A345" s="110"/>
      <c r="B345" s="39"/>
      <c r="C345" s="39"/>
      <c r="D345" s="40"/>
      <c r="E345" s="40"/>
      <c r="F345" s="40"/>
      <c r="G345" s="72"/>
      <c r="H345" s="48"/>
      <c r="I345" s="49"/>
    </row>
    <row r="346" spans="1:256" s="10" customFormat="1" ht="24" customHeight="1">
      <c r="A346" s="110"/>
      <c r="B346" s="39"/>
      <c r="C346" s="39"/>
      <c r="D346" s="40"/>
      <c r="E346" s="40"/>
      <c r="F346" s="40"/>
      <c r="G346" s="72"/>
      <c r="H346" s="48"/>
      <c r="I346" s="49"/>
    </row>
    <row r="347" spans="1:256" s="10" customFormat="1" ht="28.2" customHeight="1">
      <c r="A347" s="37" t="s">
        <v>31</v>
      </c>
      <c r="B347" s="115" t="s">
        <v>157</v>
      </c>
      <c r="C347" s="116"/>
      <c r="D347" s="117"/>
      <c r="E347" s="117"/>
      <c r="F347" s="117"/>
      <c r="G347" s="118"/>
      <c r="H347" s="54"/>
      <c r="I347" s="92"/>
      <c r="J347" s="55"/>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c r="BH347" s="6"/>
      <c r="BI347" s="6"/>
      <c r="BJ347" s="6"/>
      <c r="BK347" s="6"/>
      <c r="BL347" s="6"/>
      <c r="BM347" s="6"/>
      <c r="BN347" s="6"/>
      <c r="BO347" s="6"/>
      <c r="BP347" s="6"/>
      <c r="BQ347" s="6"/>
      <c r="BR347" s="6"/>
      <c r="BS347" s="6"/>
      <c r="BT347" s="6"/>
      <c r="BU347" s="6"/>
      <c r="BV347" s="6"/>
      <c r="BW347" s="6"/>
      <c r="BX347" s="6"/>
      <c r="BY347" s="6"/>
      <c r="BZ347" s="6"/>
      <c r="CA347" s="6"/>
      <c r="CB347" s="6"/>
      <c r="CC347" s="6"/>
      <c r="CD347" s="6"/>
      <c r="CE347" s="6"/>
      <c r="CF347" s="6"/>
      <c r="CG347" s="6"/>
      <c r="CH347" s="6"/>
      <c r="CI347" s="6"/>
      <c r="CJ347" s="6"/>
      <c r="CK347" s="6"/>
      <c r="CL347" s="6"/>
      <c r="CM347" s="6"/>
      <c r="CN347" s="6"/>
      <c r="CO347" s="6"/>
      <c r="CP347" s="6"/>
      <c r="CQ347" s="6"/>
      <c r="CR347" s="6"/>
      <c r="CS347" s="6"/>
      <c r="CT347" s="6"/>
      <c r="CU347" s="6"/>
      <c r="CV347" s="6"/>
      <c r="CW347" s="6"/>
      <c r="CX347" s="6"/>
      <c r="CY347" s="6"/>
      <c r="CZ347" s="6"/>
      <c r="DA347" s="6"/>
      <c r="DB347" s="6"/>
      <c r="DC347" s="6"/>
      <c r="DD347" s="6"/>
      <c r="DE347" s="6"/>
      <c r="DF347" s="6"/>
      <c r="DG347" s="6"/>
      <c r="DH347" s="6"/>
      <c r="DI347" s="6"/>
      <c r="DJ347" s="6"/>
      <c r="DK347" s="6"/>
      <c r="DL347" s="6"/>
      <c r="DM347" s="6"/>
      <c r="DN347" s="6"/>
      <c r="DO347" s="6"/>
      <c r="DP347" s="6"/>
      <c r="DQ347" s="6"/>
      <c r="DR347" s="6"/>
      <c r="DS347" s="6"/>
      <c r="DT347" s="6"/>
      <c r="DU347" s="6"/>
      <c r="DV347" s="6"/>
      <c r="DW347" s="6"/>
      <c r="DX347" s="6"/>
      <c r="DY347" s="6"/>
      <c r="DZ347" s="6"/>
      <c r="EA347" s="6"/>
      <c r="EB347" s="6"/>
      <c r="EC347" s="6"/>
      <c r="ED347" s="6"/>
      <c r="EE347" s="6"/>
      <c r="EF347" s="6"/>
      <c r="EG347" s="6"/>
      <c r="EH347" s="6"/>
      <c r="EI347" s="6"/>
      <c r="EJ347" s="6"/>
      <c r="EK347" s="6"/>
      <c r="EL347" s="6"/>
      <c r="EM347" s="6"/>
      <c r="EN347" s="6"/>
      <c r="EO347" s="6"/>
      <c r="EP347" s="6"/>
      <c r="EQ347" s="6"/>
      <c r="ER347" s="6"/>
      <c r="ES347" s="6"/>
      <c r="ET347" s="6"/>
      <c r="EU347" s="6"/>
      <c r="EV347" s="6"/>
      <c r="EW347" s="6"/>
      <c r="EX347" s="6"/>
      <c r="EY347" s="6"/>
      <c r="EZ347" s="6"/>
      <c r="FA347" s="6"/>
      <c r="FB347" s="6"/>
      <c r="FC347" s="6"/>
      <c r="FD347" s="6"/>
      <c r="FE347" s="6"/>
      <c r="FF347" s="6"/>
      <c r="FG347" s="6"/>
      <c r="FH347" s="6"/>
      <c r="FI347" s="6"/>
      <c r="FJ347" s="6"/>
      <c r="FK347" s="6"/>
      <c r="FL347" s="6"/>
      <c r="FM347" s="6"/>
      <c r="FN347" s="6"/>
      <c r="FO347" s="6"/>
      <c r="FP347" s="6"/>
      <c r="FQ347" s="6"/>
      <c r="FR347" s="6"/>
      <c r="FS347" s="6"/>
      <c r="FT347" s="6"/>
      <c r="FU347" s="6"/>
      <c r="FV347" s="6"/>
      <c r="FW347" s="6"/>
      <c r="FX347" s="6"/>
      <c r="FY347" s="6"/>
      <c r="FZ347" s="6"/>
      <c r="GA347" s="6"/>
      <c r="GB347" s="6"/>
      <c r="GC347" s="6"/>
      <c r="GD347" s="6"/>
      <c r="GE347" s="6"/>
      <c r="GF347" s="6"/>
      <c r="GG347" s="6"/>
      <c r="GH347" s="6"/>
      <c r="GI347" s="6"/>
      <c r="GJ347" s="6"/>
      <c r="GK347" s="6"/>
      <c r="GL347" s="6"/>
      <c r="GM347" s="6"/>
      <c r="GN347" s="6"/>
      <c r="GO347" s="6"/>
      <c r="GP347" s="6"/>
      <c r="GQ347" s="6"/>
      <c r="GR347" s="6"/>
      <c r="GS347" s="6"/>
      <c r="GT347" s="6"/>
      <c r="GU347" s="6"/>
      <c r="GV347" s="6"/>
      <c r="GW347" s="6"/>
      <c r="GX347" s="6"/>
      <c r="GY347" s="6"/>
      <c r="GZ347" s="6"/>
      <c r="HA347" s="6"/>
      <c r="HB347" s="6"/>
      <c r="HC347" s="6"/>
      <c r="HD347" s="6"/>
      <c r="HE347" s="6"/>
      <c r="HF347" s="6"/>
      <c r="HG347" s="6"/>
      <c r="HH347" s="6"/>
      <c r="HI347" s="6"/>
      <c r="HJ347" s="6"/>
      <c r="HK347" s="6"/>
      <c r="HL347" s="6"/>
      <c r="HM347" s="6"/>
      <c r="HN347" s="6"/>
      <c r="HO347" s="6"/>
      <c r="HP347" s="6"/>
      <c r="HQ347" s="6"/>
      <c r="HR347" s="6"/>
      <c r="HS347" s="6"/>
      <c r="HT347" s="6"/>
      <c r="HU347" s="6"/>
      <c r="HV347" s="6"/>
      <c r="HW347" s="6"/>
      <c r="HX347" s="6"/>
      <c r="HY347" s="6"/>
      <c r="HZ347" s="6"/>
      <c r="IA347" s="6"/>
      <c r="IB347" s="6"/>
      <c r="IC347" s="6"/>
      <c r="ID347" s="6"/>
      <c r="IE347" s="6"/>
      <c r="IF347" s="6"/>
      <c r="IG347" s="6"/>
      <c r="IH347" s="6"/>
      <c r="II347" s="6"/>
      <c r="IJ347" s="6"/>
      <c r="IK347" s="6"/>
      <c r="IL347" s="6"/>
      <c r="IM347" s="6"/>
      <c r="IN347" s="6"/>
      <c r="IO347" s="6"/>
      <c r="IP347" s="6"/>
      <c r="IQ347" s="6"/>
      <c r="IR347" s="6"/>
      <c r="IS347" s="6"/>
      <c r="IT347" s="6"/>
      <c r="IU347" s="6"/>
      <c r="IV347" s="6"/>
    </row>
    <row r="348" spans="1:256" s="10" customFormat="1" ht="28.2" customHeight="1">
      <c r="A348" s="119" t="s">
        <v>158</v>
      </c>
      <c r="B348" s="120" t="s">
        <v>159</v>
      </c>
      <c r="C348" s="119" t="s">
        <v>160</v>
      </c>
      <c r="D348" s="121">
        <v>1</v>
      </c>
      <c r="E348" s="122"/>
      <c r="F348" s="121"/>
      <c r="G348" s="123"/>
      <c r="I348" s="92"/>
      <c r="J348" s="55"/>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6"/>
      <c r="BD348" s="6"/>
      <c r="BE348" s="6"/>
      <c r="BF348" s="6"/>
      <c r="BG348" s="6"/>
      <c r="BH348" s="6"/>
      <c r="BI348" s="6"/>
      <c r="BJ348" s="6"/>
      <c r="BK348" s="6"/>
      <c r="BL348" s="6"/>
      <c r="BM348" s="6"/>
      <c r="BN348" s="6"/>
      <c r="BO348" s="6"/>
      <c r="BP348" s="6"/>
      <c r="BQ348" s="6"/>
      <c r="BR348" s="6"/>
      <c r="BS348" s="6"/>
      <c r="BT348" s="6"/>
      <c r="BU348" s="6"/>
      <c r="BV348" s="6"/>
      <c r="BW348" s="6"/>
      <c r="BX348" s="6"/>
      <c r="BY348" s="6"/>
      <c r="BZ348" s="6"/>
      <c r="CA348" s="6"/>
      <c r="CB348" s="6"/>
      <c r="CC348" s="6"/>
      <c r="CD348" s="6"/>
      <c r="CE348" s="6"/>
      <c r="CF348" s="6"/>
      <c r="CG348" s="6"/>
      <c r="CH348" s="6"/>
      <c r="CI348" s="6"/>
      <c r="CJ348" s="6"/>
      <c r="CK348" s="6"/>
      <c r="CL348" s="6"/>
      <c r="CM348" s="6"/>
      <c r="CN348" s="6"/>
      <c r="CO348" s="6"/>
      <c r="CP348" s="6"/>
      <c r="CQ348" s="6"/>
      <c r="CR348" s="6"/>
      <c r="CS348" s="6"/>
      <c r="CT348" s="6"/>
      <c r="CU348" s="6"/>
      <c r="CV348" s="6"/>
      <c r="CW348" s="6"/>
      <c r="CX348" s="6"/>
      <c r="CY348" s="6"/>
      <c r="CZ348" s="6"/>
      <c r="DA348" s="6"/>
      <c r="DB348" s="6"/>
      <c r="DC348" s="6"/>
      <c r="DD348" s="6"/>
      <c r="DE348" s="6"/>
      <c r="DF348" s="6"/>
      <c r="DG348" s="6"/>
      <c r="DH348" s="6"/>
      <c r="DI348" s="6"/>
      <c r="DJ348" s="6"/>
      <c r="DK348" s="6"/>
      <c r="DL348" s="6"/>
      <c r="DM348" s="6"/>
      <c r="DN348" s="6"/>
      <c r="DO348" s="6"/>
      <c r="DP348" s="6"/>
      <c r="DQ348" s="6"/>
      <c r="DR348" s="6"/>
      <c r="DS348" s="6"/>
      <c r="DT348" s="6"/>
      <c r="DU348" s="6"/>
      <c r="DV348" s="6"/>
      <c r="DW348" s="6"/>
      <c r="DX348" s="6"/>
      <c r="DY348" s="6"/>
      <c r="DZ348" s="6"/>
      <c r="EA348" s="6"/>
      <c r="EB348" s="6"/>
      <c r="EC348" s="6"/>
      <c r="ED348" s="6"/>
      <c r="EE348" s="6"/>
      <c r="EF348" s="6"/>
      <c r="EG348" s="6"/>
      <c r="EH348" s="6"/>
      <c r="EI348" s="6"/>
      <c r="EJ348" s="6"/>
      <c r="EK348" s="6"/>
      <c r="EL348" s="6"/>
      <c r="EM348" s="6"/>
      <c r="EN348" s="6"/>
      <c r="EO348" s="6"/>
      <c r="EP348" s="6"/>
      <c r="EQ348" s="6"/>
      <c r="ER348" s="6"/>
      <c r="ES348" s="6"/>
      <c r="ET348" s="6"/>
      <c r="EU348" s="6"/>
      <c r="EV348" s="6"/>
      <c r="EW348" s="6"/>
      <c r="EX348" s="6"/>
      <c r="EY348" s="6"/>
      <c r="EZ348" s="6"/>
      <c r="FA348" s="6"/>
      <c r="FB348" s="6"/>
      <c r="FC348" s="6"/>
      <c r="FD348" s="6"/>
      <c r="FE348" s="6"/>
      <c r="FF348" s="6"/>
      <c r="FG348" s="6"/>
      <c r="FH348" s="6"/>
      <c r="FI348" s="6"/>
      <c r="FJ348" s="6"/>
      <c r="FK348" s="6"/>
      <c r="FL348" s="6"/>
      <c r="FM348" s="6"/>
      <c r="FN348" s="6"/>
      <c r="FO348" s="6"/>
      <c r="FP348" s="6"/>
      <c r="FQ348" s="6"/>
      <c r="FR348" s="6"/>
      <c r="FS348" s="6"/>
      <c r="FT348" s="6"/>
      <c r="FU348" s="6"/>
      <c r="FV348" s="6"/>
      <c r="FW348" s="6"/>
      <c r="FX348" s="6"/>
      <c r="FY348" s="6"/>
      <c r="FZ348" s="6"/>
      <c r="GA348" s="6"/>
      <c r="GB348" s="6"/>
      <c r="GC348" s="6"/>
      <c r="GD348" s="6"/>
      <c r="GE348" s="6"/>
      <c r="GF348" s="6"/>
      <c r="GG348" s="6"/>
      <c r="GH348" s="6"/>
      <c r="GI348" s="6"/>
      <c r="GJ348" s="6"/>
      <c r="GK348" s="6"/>
      <c r="GL348" s="6"/>
      <c r="GM348" s="6"/>
      <c r="GN348" s="6"/>
      <c r="GO348" s="6"/>
      <c r="GP348" s="6"/>
      <c r="GQ348" s="6"/>
      <c r="GR348" s="6"/>
      <c r="GS348" s="6"/>
      <c r="GT348" s="6"/>
      <c r="GU348" s="6"/>
      <c r="GV348" s="6"/>
      <c r="GW348" s="6"/>
      <c r="GX348" s="6"/>
      <c r="GY348" s="6"/>
      <c r="GZ348" s="6"/>
      <c r="HA348" s="6"/>
      <c r="HB348" s="6"/>
      <c r="HC348" s="6"/>
      <c r="HD348" s="6"/>
      <c r="HE348" s="6"/>
      <c r="HF348" s="6"/>
      <c r="HG348" s="6"/>
      <c r="HH348" s="6"/>
      <c r="HI348" s="6"/>
      <c r="HJ348" s="6"/>
      <c r="HK348" s="6"/>
      <c r="HL348" s="6"/>
      <c r="HM348" s="6"/>
      <c r="HN348" s="6"/>
      <c r="HO348" s="6"/>
      <c r="HP348" s="6"/>
      <c r="HQ348" s="6"/>
      <c r="HR348" s="6"/>
      <c r="HS348" s="6"/>
      <c r="HT348" s="6"/>
      <c r="HU348" s="6"/>
      <c r="HV348" s="6"/>
      <c r="HW348" s="6"/>
      <c r="HX348" s="6"/>
      <c r="HY348" s="6"/>
      <c r="HZ348" s="6"/>
      <c r="IA348" s="6"/>
      <c r="IB348" s="6"/>
      <c r="IC348" s="6"/>
      <c r="ID348" s="6"/>
      <c r="IE348" s="6"/>
      <c r="IF348" s="6"/>
      <c r="IG348" s="6"/>
      <c r="IH348" s="6"/>
      <c r="II348" s="6"/>
      <c r="IJ348" s="6"/>
      <c r="IK348" s="6"/>
      <c r="IL348" s="6"/>
      <c r="IM348" s="6"/>
      <c r="IN348" s="6"/>
      <c r="IO348" s="6"/>
      <c r="IP348" s="6"/>
      <c r="IQ348" s="6"/>
      <c r="IR348" s="6"/>
      <c r="IS348" s="6"/>
      <c r="IT348" s="6"/>
      <c r="IU348" s="6"/>
      <c r="IV348" s="6"/>
    </row>
    <row r="349" spans="1:256" s="10" customFormat="1" ht="28.2" customHeight="1">
      <c r="A349" s="119" t="s">
        <v>162</v>
      </c>
      <c r="B349" s="124" t="s">
        <v>163</v>
      </c>
      <c r="C349" s="119" t="s">
        <v>160</v>
      </c>
      <c r="D349" s="121">
        <v>1</v>
      </c>
      <c r="E349" s="125"/>
      <c r="F349" s="121"/>
      <c r="G349" s="20"/>
      <c r="H349" s="54"/>
      <c r="I349" s="92"/>
      <c r="J349" s="55"/>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6"/>
      <c r="BD349" s="6"/>
      <c r="BE349" s="6"/>
      <c r="BF349" s="6"/>
      <c r="BG349" s="6"/>
      <c r="BH349" s="6"/>
      <c r="BI349" s="6"/>
      <c r="BJ349" s="6"/>
      <c r="BK349" s="6"/>
      <c r="BL349" s="6"/>
      <c r="BM349" s="6"/>
      <c r="BN349" s="6"/>
      <c r="BO349" s="6"/>
      <c r="BP349" s="6"/>
      <c r="BQ349" s="6"/>
      <c r="BR349" s="6"/>
      <c r="BS349" s="6"/>
      <c r="BT349" s="6"/>
      <c r="BU349" s="6"/>
      <c r="BV349" s="6"/>
      <c r="BW349" s="6"/>
      <c r="BX349" s="6"/>
      <c r="BY349" s="6"/>
      <c r="BZ349" s="6"/>
      <c r="CA349" s="6"/>
      <c r="CB349" s="6"/>
      <c r="CC349" s="6"/>
      <c r="CD349" s="6"/>
      <c r="CE349" s="6"/>
      <c r="CF349" s="6"/>
      <c r="CG349" s="6"/>
      <c r="CH349" s="6"/>
      <c r="CI349" s="6"/>
      <c r="CJ349" s="6"/>
      <c r="CK349" s="6"/>
      <c r="CL349" s="6"/>
      <c r="CM349" s="6"/>
      <c r="CN349" s="6"/>
      <c r="CO349" s="6"/>
      <c r="CP349" s="6"/>
      <c r="CQ349" s="6"/>
      <c r="CR349" s="6"/>
      <c r="CS349" s="6"/>
      <c r="CT349" s="6"/>
      <c r="CU349" s="6"/>
      <c r="CV349" s="6"/>
      <c r="CW349" s="6"/>
      <c r="CX349" s="6"/>
      <c r="CY349" s="6"/>
      <c r="CZ349" s="6"/>
      <c r="DA349" s="6"/>
      <c r="DB349" s="6"/>
      <c r="DC349" s="6"/>
      <c r="DD349" s="6"/>
      <c r="DE349" s="6"/>
      <c r="DF349" s="6"/>
      <c r="DG349" s="6"/>
      <c r="DH349" s="6"/>
      <c r="DI349" s="6"/>
      <c r="DJ349" s="6"/>
      <c r="DK349" s="6"/>
      <c r="DL349" s="6"/>
      <c r="DM349" s="6"/>
      <c r="DN349" s="6"/>
      <c r="DO349" s="6"/>
      <c r="DP349" s="6"/>
      <c r="DQ349" s="6"/>
      <c r="DR349" s="6"/>
      <c r="DS349" s="6"/>
      <c r="DT349" s="6"/>
      <c r="DU349" s="6"/>
      <c r="DV349" s="6"/>
      <c r="DW349" s="6"/>
      <c r="DX349" s="6"/>
      <c r="DY349" s="6"/>
      <c r="DZ349" s="6"/>
      <c r="EA349" s="6"/>
      <c r="EB349" s="6"/>
      <c r="EC349" s="6"/>
      <c r="ED349" s="6"/>
      <c r="EE349" s="6"/>
      <c r="EF349" s="6"/>
      <c r="EG349" s="6"/>
      <c r="EH349" s="6"/>
      <c r="EI349" s="6"/>
      <c r="EJ349" s="6"/>
      <c r="EK349" s="6"/>
      <c r="EL349" s="6"/>
      <c r="EM349" s="6"/>
      <c r="EN349" s="6"/>
      <c r="EO349" s="6"/>
      <c r="EP349" s="6"/>
      <c r="EQ349" s="6"/>
      <c r="ER349" s="6"/>
      <c r="ES349" s="6"/>
      <c r="ET349" s="6"/>
      <c r="EU349" s="6"/>
      <c r="EV349" s="6"/>
      <c r="EW349" s="6"/>
      <c r="EX349" s="6"/>
      <c r="EY349" s="6"/>
      <c r="EZ349" s="6"/>
      <c r="FA349" s="6"/>
      <c r="FB349" s="6"/>
      <c r="FC349" s="6"/>
      <c r="FD349" s="6"/>
      <c r="FE349" s="6"/>
      <c r="FF349" s="6"/>
      <c r="FG349" s="6"/>
      <c r="FH349" s="6"/>
      <c r="FI349" s="6"/>
      <c r="FJ349" s="6"/>
      <c r="FK349" s="6"/>
      <c r="FL349" s="6"/>
      <c r="FM349" s="6"/>
      <c r="FN349" s="6"/>
      <c r="FO349" s="6"/>
      <c r="FP349" s="6"/>
      <c r="FQ349" s="6"/>
      <c r="FR349" s="6"/>
      <c r="FS349" s="6"/>
      <c r="FT349" s="6"/>
      <c r="FU349" s="6"/>
      <c r="FV349" s="6"/>
      <c r="FW349" s="6"/>
      <c r="FX349" s="6"/>
      <c r="FY349" s="6"/>
      <c r="FZ349" s="6"/>
      <c r="GA349" s="6"/>
      <c r="GB349" s="6"/>
      <c r="GC349" s="6"/>
      <c r="GD349" s="6"/>
      <c r="GE349" s="6"/>
      <c r="GF349" s="6"/>
      <c r="GG349" s="6"/>
      <c r="GH349" s="6"/>
      <c r="GI349" s="6"/>
      <c r="GJ349" s="6"/>
      <c r="GK349" s="6"/>
      <c r="GL349" s="6"/>
      <c r="GM349" s="6"/>
      <c r="GN349" s="6"/>
      <c r="GO349" s="6"/>
      <c r="GP349" s="6"/>
      <c r="GQ349" s="6"/>
      <c r="GR349" s="6"/>
      <c r="GS349" s="6"/>
      <c r="GT349" s="6"/>
      <c r="GU349" s="6"/>
      <c r="GV349" s="6"/>
      <c r="GW349" s="6"/>
      <c r="GX349" s="6"/>
      <c r="GY349" s="6"/>
      <c r="GZ349" s="6"/>
      <c r="HA349" s="6"/>
      <c r="HB349" s="6"/>
      <c r="HC349" s="6"/>
      <c r="HD349" s="6"/>
      <c r="HE349" s="6"/>
      <c r="HF349" s="6"/>
      <c r="HG349" s="6"/>
      <c r="HH349" s="6"/>
      <c r="HI349" s="6"/>
      <c r="HJ349" s="6"/>
      <c r="HK349" s="6"/>
      <c r="HL349" s="6"/>
      <c r="HM349" s="6"/>
      <c r="HN349" s="6"/>
      <c r="HO349" s="6"/>
      <c r="HP349" s="6"/>
      <c r="HQ349" s="6"/>
      <c r="HR349" s="6"/>
      <c r="HS349" s="6"/>
      <c r="HT349" s="6"/>
      <c r="HU349" s="6"/>
      <c r="HV349" s="6"/>
      <c r="HW349" s="6"/>
      <c r="HX349" s="6"/>
      <c r="HY349" s="6"/>
      <c r="HZ349" s="6"/>
      <c r="IA349" s="6"/>
      <c r="IB349" s="6"/>
      <c r="IC349" s="6"/>
      <c r="ID349" s="6"/>
      <c r="IE349" s="6"/>
      <c r="IF349" s="6"/>
      <c r="IG349" s="6"/>
      <c r="IH349" s="6"/>
      <c r="II349" s="6"/>
      <c r="IJ349" s="6"/>
      <c r="IK349" s="6"/>
      <c r="IL349" s="6"/>
      <c r="IM349" s="6"/>
      <c r="IN349" s="6"/>
      <c r="IO349" s="6"/>
      <c r="IP349" s="6"/>
      <c r="IQ349" s="6"/>
      <c r="IR349" s="6"/>
      <c r="IS349" s="6"/>
      <c r="IT349" s="6"/>
      <c r="IU349" s="6"/>
      <c r="IV349" s="6"/>
    </row>
    <row r="350" spans="1:256" s="10" customFormat="1" ht="28.2" customHeight="1">
      <c r="A350" s="119" t="s">
        <v>164</v>
      </c>
      <c r="B350" s="124" t="s">
        <v>165</v>
      </c>
      <c r="C350" s="119" t="s">
        <v>166</v>
      </c>
      <c r="D350" s="121">
        <v>1</v>
      </c>
      <c r="E350" s="125"/>
      <c r="F350" s="121"/>
      <c r="G350" s="20"/>
      <c r="H350" s="54"/>
      <c r="I350" s="92"/>
      <c r="J350" s="55"/>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c r="BK350" s="6"/>
      <c r="BL350" s="6"/>
      <c r="BM350" s="6"/>
      <c r="BN350" s="6"/>
      <c r="BO350" s="6"/>
      <c r="BP350" s="6"/>
      <c r="BQ350" s="6"/>
      <c r="BR350" s="6"/>
      <c r="BS350" s="6"/>
      <c r="BT350" s="6"/>
      <c r="BU350" s="6"/>
      <c r="BV350" s="6"/>
      <c r="BW350" s="6"/>
      <c r="BX350" s="6"/>
      <c r="BY350" s="6"/>
      <c r="BZ350" s="6"/>
      <c r="CA350" s="6"/>
      <c r="CB350" s="6"/>
      <c r="CC350" s="6"/>
      <c r="CD350" s="6"/>
      <c r="CE350" s="6"/>
      <c r="CF350" s="6"/>
      <c r="CG350" s="6"/>
      <c r="CH350" s="6"/>
      <c r="CI350" s="6"/>
      <c r="CJ350" s="6"/>
      <c r="CK350" s="6"/>
      <c r="CL350" s="6"/>
      <c r="CM350" s="6"/>
      <c r="CN350" s="6"/>
      <c r="CO350" s="6"/>
      <c r="CP350" s="6"/>
      <c r="CQ350" s="6"/>
      <c r="CR350" s="6"/>
      <c r="CS350" s="6"/>
      <c r="CT350" s="6"/>
      <c r="CU350" s="6"/>
      <c r="CV350" s="6"/>
      <c r="CW350" s="6"/>
      <c r="CX350" s="6"/>
      <c r="CY350" s="6"/>
      <c r="CZ350" s="6"/>
      <c r="DA350" s="6"/>
      <c r="DB350" s="6"/>
      <c r="DC350" s="6"/>
      <c r="DD350" s="6"/>
      <c r="DE350" s="6"/>
      <c r="DF350" s="6"/>
      <c r="DG350" s="6"/>
      <c r="DH350" s="6"/>
      <c r="DI350" s="6"/>
      <c r="DJ350" s="6"/>
      <c r="DK350" s="6"/>
      <c r="DL350" s="6"/>
      <c r="DM350" s="6"/>
      <c r="DN350" s="6"/>
      <c r="DO350" s="6"/>
      <c r="DP350" s="6"/>
      <c r="DQ350" s="6"/>
      <c r="DR350" s="6"/>
      <c r="DS350" s="6"/>
      <c r="DT350" s="6"/>
      <c r="DU350" s="6"/>
      <c r="DV350" s="6"/>
      <c r="DW350" s="6"/>
      <c r="DX350" s="6"/>
      <c r="DY350" s="6"/>
      <c r="DZ350" s="6"/>
      <c r="EA350" s="6"/>
      <c r="EB350" s="6"/>
      <c r="EC350" s="6"/>
      <c r="ED350" s="6"/>
      <c r="EE350" s="6"/>
      <c r="EF350" s="6"/>
      <c r="EG350" s="6"/>
      <c r="EH350" s="6"/>
      <c r="EI350" s="6"/>
      <c r="EJ350" s="6"/>
      <c r="EK350" s="6"/>
      <c r="EL350" s="6"/>
      <c r="EM350" s="6"/>
      <c r="EN350" s="6"/>
      <c r="EO350" s="6"/>
      <c r="EP350" s="6"/>
      <c r="EQ350" s="6"/>
      <c r="ER350" s="6"/>
      <c r="ES350" s="6"/>
      <c r="ET350" s="6"/>
      <c r="EU350" s="6"/>
      <c r="EV350" s="6"/>
      <c r="EW350" s="6"/>
      <c r="EX350" s="6"/>
      <c r="EY350" s="6"/>
      <c r="EZ350" s="6"/>
      <c r="FA350" s="6"/>
      <c r="FB350" s="6"/>
      <c r="FC350" s="6"/>
      <c r="FD350" s="6"/>
      <c r="FE350" s="6"/>
      <c r="FF350" s="6"/>
      <c r="FG350" s="6"/>
      <c r="FH350" s="6"/>
      <c r="FI350" s="6"/>
      <c r="FJ350" s="6"/>
      <c r="FK350" s="6"/>
      <c r="FL350" s="6"/>
      <c r="FM350" s="6"/>
      <c r="FN350" s="6"/>
      <c r="FO350" s="6"/>
      <c r="FP350" s="6"/>
      <c r="FQ350" s="6"/>
      <c r="FR350" s="6"/>
      <c r="FS350" s="6"/>
      <c r="FT350" s="6"/>
      <c r="FU350" s="6"/>
      <c r="FV350" s="6"/>
      <c r="FW350" s="6"/>
      <c r="FX350" s="6"/>
      <c r="FY350" s="6"/>
      <c r="FZ350" s="6"/>
      <c r="GA350" s="6"/>
      <c r="GB350" s="6"/>
      <c r="GC350" s="6"/>
      <c r="GD350" s="6"/>
      <c r="GE350" s="6"/>
      <c r="GF350" s="6"/>
      <c r="GG350" s="6"/>
      <c r="GH350" s="6"/>
      <c r="GI350" s="6"/>
      <c r="GJ350" s="6"/>
      <c r="GK350" s="6"/>
      <c r="GL350" s="6"/>
      <c r="GM350" s="6"/>
      <c r="GN350" s="6"/>
      <c r="GO350" s="6"/>
      <c r="GP350" s="6"/>
      <c r="GQ350" s="6"/>
      <c r="GR350" s="6"/>
      <c r="GS350" s="6"/>
      <c r="GT350" s="6"/>
      <c r="GU350" s="6"/>
      <c r="GV350" s="6"/>
      <c r="GW350" s="6"/>
      <c r="GX350" s="6"/>
      <c r="GY350" s="6"/>
      <c r="GZ350" s="6"/>
      <c r="HA350" s="6"/>
      <c r="HB350" s="6"/>
      <c r="HC350" s="6"/>
      <c r="HD350" s="6"/>
      <c r="HE350" s="6"/>
      <c r="HF350" s="6"/>
      <c r="HG350" s="6"/>
      <c r="HH350" s="6"/>
      <c r="HI350" s="6"/>
      <c r="HJ350" s="6"/>
      <c r="HK350" s="6"/>
      <c r="HL350" s="6"/>
      <c r="HM350" s="6"/>
      <c r="HN350" s="6"/>
      <c r="HO350" s="6"/>
      <c r="HP350" s="6"/>
      <c r="HQ350" s="6"/>
      <c r="HR350" s="6"/>
      <c r="HS350" s="6"/>
      <c r="HT350" s="6"/>
      <c r="HU350" s="6"/>
      <c r="HV350" s="6"/>
      <c r="HW350" s="6"/>
      <c r="HX350" s="6"/>
      <c r="HY350" s="6"/>
      <c r="HZ350" s="6"/>
      <c r="IA350" s="6"/>
      <c r="IB350" s="6"/>
      <c r="IC350" s="6"/>
      <c r="ID350" s="6"/>
      <c r="IE350" s="6"/>
      <c r="IF350" s="6"/>
      <c r="IG350" s="6"/>
      <c r="IH350" s="6"/>
      <c r="II350" s="6"/>
      <c r="IJ350" s="6"/>
      <c r="IK350" s="6"/>
      <c r="IL350" s="6"/>
      <c r="IM350" s="6"/>
      <c r="IN350" s="6"/>
      <c r="IO350" s="6"/>
      <c r="IP350" s="6"/>
      <c r="IQ350" s="6"/>
      <c r="IR350" s="6"/>
      <c r="IS350" s="6"/>
      <c r="IT350" s="6"/>
      <c r="IU350" s="6"/>
      <c r="IV350" s="6"/>
    </row>
    <row r="351" spans="1:256" s="10" customFormat="1" ht="28.2" customHeight="1">
      <c r="A351" s="119" t="s">
        <v>495</v>
      </c>
      <c r="B351" s="124" t="s">
        <v>167</v>
      </c>
      <c r="C351" s="119" t="s">
        <v>95</v>
      </c>
      <c r="D351" s="121">
        <v>1</v>
      </c>
      <c r="E351" s="126"/>
      <c r="F351" s="121"/>
      <c r="G351" s="100"/>
      <c r="H351" s="54"/>
      <c r="I351" s="92"/>
      <c r="J351" s="55"/>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6"/>
      <c r="BC351" s="6"/>
      <c r="BD351" s="6"/>
      <c r="BE351" s="6"/>
      <c r="BF351" s="6"/>
      <c r="BG351" s="6"/>
      <c r="BH351" s="6"/>
      <c r="BI351" s="6"/>
      <c r="BJ351" s="6"/>
      <c r="BK351" s="6"/>
      <c r="BL351" s="6"/>
      <c r="BM351" s="6"/>
      <c r="BN351" s="6"/>
      <c r="BO351" s="6"/>
      <c r="BP351" s="6"/>
      <c r="BQ351" s="6"/>
      <c r="BR351" s="6"/>
      <c r="BS351" s="6"/>
      <c r="BT351" s="6"/>
      <c r="BU351" s="6"/>
      <c r="BV351" s="6"/>
      <c r="BW351" s="6"/>
      <c r="BX351" s="6"/>
      <c r="BY351" s="6"/>
      <c r="BZ351" s="6"/>
      <c r="CA351" s="6"/>
      <c r="CB351" s="6"/>
      <c r="CC351" s="6"/>
      <c r="CD351" s="6"/>
      <c r="CE351" s="6"/>
      <c r="CF351" s="6"/>
      <c r="CG351" s="6"/>
      <c r="CH351" s="6"/>
      <c r="CI351" s="6"/>
      <c r="CJ351" s="6"/>
      <c r="CK351" s="6"/>
      <c r="CL351" s="6"/>
      <c r="CM351" s="6"/>
      <c r="CN351" s="6"/>
      <c r="CO351" s="6"/>
      <c r="CP351" s="6"/>
      <c r="CQ351" s="6"/>
      <c r="CR351" s="6"/>
      <c r="CS351" s="6"/>
      <c r="CT351" s="6"/>
      <c r="CU351" s="6"/>
      <c r="CV351" s="6"/>
      <c r="CW351" s="6"/>
      <c r="CX351" s="6"/>
      <c r="CY351" s="6"/>
      <c r="CZ351" s="6"/>
      <c r="DA351" s="6"/>
      <c r="DB351" s="6"/>
      <c r="DC351" s="6"/>
      <c r="DD351" s="6"/>
      <c r="DE351" s="6"/>
      <c r="DF351" s="6"/>
      <c r="DG351" s="6"/>
      <c r="DH351" s="6"/>
      <c r="DI351" s="6"/>
      <c r="DJ351" s="6"/>
      <c r="DK351" s="6"/>
      <c r="DL351" s="6"/>
      <c r="DM351" s="6"/>
      <c r="DN351" s="6"/>
      <c r="DO351" s="6"/>
      <c r="DP351" s="6"/>
      <c r="DQ351" s="6"/>
      <c r="DR351" s="6"/>
      <c r="DS351" s="6"/>
      <c r="DT351" s="6"/>
      <c r="DU351" s="6"/>
      <c r="DV351" s="6"/>
      <c r="DW351" s="6"/>
      <c r="DX351" s="6"/>
      <c r="DY351" s="6"/>
      <c r="DZ351" s="6"/>
      <c r="EA351" s="6"/>
      <c r="EB351" s="6"/>
      <c r="EC351" s="6"/>
      <c r="ED351" s="6"/>
      <c r="EE351" s="6"/>
      <c r="EF351" s="6"/>
      <c r="EG351" s="6"/>
      <c r="EH351" s="6"/>
      <c r="EI351" s="6"/>
      <c r="EJ351" s="6"/>
      <c r="EK351" s="6"/>
      <c r="EL351" s="6"/>
      <c r="EM351" s="6"/>
      <c r="EN351" s="6"/>
      <c r="EO351" s="6"/>
      <c r="EP351" s="6"/>
      <c r="EQ351" s="6"/>
      <c r="ER351" s="6"/>
      <c r="ES351" s="6"/>
      <c r="ET351" s="6"/>
      <c r="EU351" s="6"/>
      <c r="EV351" s="6"/>
      <c r="EW351" s="6"/>
      <c r="EX351" s="6"/>
      <c r="EY351" s="6"/>
      <c r="EZ351" s="6"/>
      <c r="FA351" s="6"/>
      <c r="FB351" s="6"/>
      <c r="FC351" s="6"/>
      <c r="FD351" s="6"/>
      <c r="FE351" s="6"/>
      <c r="FF351" s="6"/>
      <c r="FG351" s="6"/>
      <c r="FH351" s="6"/>
      <c r="FI351" s="6"/>
      <c r="FJ351" s="6"/>
      <c r="FK351" s="6"/>
      <c r="FL351" s="6"/>
      <c r="FM351" s="6"/>
      <c r="FN351" s="6"/>
      <c r="FO351" s="6"/>
      <c r="FP351" s="6"/>
      <c r="FQ351" s="6"/>
      <c r="FR351" s="6"/>
      <c r="FS351" s="6"/>
      <c r="FT351" s="6"/>
      <c r="FU351" s="6"/>
      <c r="FV351" s="6"/>
      <c r="FW351" s="6"/>
      <c r="FX351" s="6"/>
      <c r="FY351" s="6"/>
      <c r="FZ351" s="6"/>
      <c r="GA351" s="6"/>
      <c r="GB351" s="6"/>
      <c r="GC351" s="6"/>
      <c r="GD351" s="6"/>
      <c r="GE351" s="6"/>
      <c r="GF351" s="6"/>
      <c r="GG351" s="6"/>
      <c r="GH351" s="6"/>
      <c r="GI351" s="6"/>
      <c r="GJ351" s="6"/>
      <c r="GK351" s="6"/>
      <c r="GL351" s="6"/>
      <c r="GM351" s="6"/>
      <c r="GN351" s="6"/>
      <c r="GO351" s="6"/>
      <c r="GP351" s="6"/>
      <c r="GQ351" s="6"/>
      <c r="GR351" s="6"/>
      <c r="GS351" s="6"/>
      <c r="GT351" s="6"/>
      <c r="GU351" s="6"/>
      <c r="GV351" s="6"/>
      <c r="GW351" s="6"/>
      <c r="GX351" s="6"/>
      <c r="GY351" s="6"/>
      <c r="GZ351" s="6"/>
      <c r="HA351" s="6"/>
      <c r="HB351" s="6"/>
      <c r="HC351" s="6"/>
      <c r="HD351" s="6"/>
      <c r="HE351" s="6"/>
      <c r="HF351" s="6"/>
      <c r="HG351" s="6"/>
      <c r="HH351" s="6"/>
      <c r="HI351" s="6"/>
      <c r="HJ351" s="6"/>
      <c r="HK351" s="6"/>
      <c r="HL351" s="6"/>
      <c r="HM351" s="6"/>
      <c r="HN351" s="6"/>
      <c r="HO351" s="6"/>
      <c r="HP351" s="6"/>
      <c r="HQ351" s="6"/>
      <c r="HR351" s="6"/>
      <c r="HS351" s="6"/>
      <c r="HT351" s="6"/>
      <c r="HU351" s="6"/>
      <c r="HV351" s="6"/>
      <c r="HW351" s="6"/>
      <c r="HX351" s="6"/>
      <c r="HY351" s="6"/>
      <c r="HZ351" s="6"/>
      <c r="IA351" s="6"/>
      <c r="IB351" s="6"/>
      <c r="IC351" s="6"/>
      <c r="ID351" s="6"/>
      <c r="IE351" s="6"/>
      <c r="IF351" s="6"/>
      <c r="IG351" s="6"/>
      <c r="IH351" s="6"/>
      <c r="II351" s="6"/>
      <c r="IJ351" s="6"/>
      <c r="IK351" s="6"/>
      <c r="IL351" s="6"/>
      <c r="IM351" s="6"/>
      <c r="IN351" s="6"/>
      <c r="IO351" s="6"/>
      <c r="IP351" s="6"/>
      <c r="IQ351" s="6"/>
      <c r="IR351" s="6"/>
      <c r="IS351" s="6"/>
      <c r="IT351" s="6"/>
      <c r="IU351" s="6"/>
      <c r="IV351" s="6"/>
    </row>
    <row r="352" spans="1:256" s="10" customFormat="1" ht="27.9" customHeight="1">
      <c r="A352" s="124"/>
      <c r="B352" s="127" t="s">
        <v>5</v>
      </c>
      <c r="C352" s="119"/>
      <c r="D352" s="128"/>
      <c r="E352" s="129"/>
      <c r="F352" s="130"/>
      <c r="G352" s="20"/>
    </row>
    <row r="353" spans="1:21" s="10" customFormat="1" ht="27.9" customHeight="1">
      <c r="A353" s="124"/>
      <c r="B353" s="127"/>
      <c r="C353" s="119"/>
      <c r="D353" s="128"/>
      <c r="E353" s="129"/>
      <c r="F353" s="130"/>
      <c r="G353" s="20"/>
    </row>
    <row r="354" spans="1:21" s="10" customFormat="1" ht="27.9" customHeight="1">
      <c r="A354" s="124"/>
      <c r="B354" s="127"/>
      <c r="C354" s="119"/>
      <c r="D354" s="128"/>
      <c r="E354" s="129"/>
      <c r="F354" s="130"/>
      <c r="G354" s="20"/>
    </row>
    <row r="355" spans="1:21" s="6" customFormat="1" ht="24" customHeight="1">
      <c r="A355" s="131" t="s">
        <v>168</v>
      </c>
      <c r="B355" s="132" t="s">
        <v>169</v>
      </c>
      <c r="C355" s="132"/>
      <c r="D355" s="132"/>
      <c r="E355" s="133"/>
      <c r="F355" s="133"/>
      <c r="G355" s="20"/>
      <c r="H355" s="134"/>
    </row>
    <row r="356" spans="1:21" s="7" customFormat="1" ht="24" customHeight="1">
      <c r="A356" s="9">
        <v>1</v>
      </c>
      <c r="B356" s="113" t="s">
        <v>526</v>
      </c>
      <c r="C356" s="9" t="s">
        <v>73</v>
      </c>
      <c r="D356" s="58">
        <v>1</v>
      </c>
      <c r="E356" s="40"/>
      <c r="F356" s="40"/>
      <c r="G356" s="112"/>
      <c r="H356" s="135"/>
    </row>
    <row r="357" spans="1:21" s="7" customFormat="1" ht="24" customHeight="1">
      <c r="A357" s="9">
        <v>2</v>
      </c>
      <c r="B357" s="113" t="s">
        <v>527</v>
      </c>
      <c r="C357" s="9" t="s">
        <v>170</v>
      </c>
      <c r="D357" s="58">
        <v>220</v>
      </c>
      <c r="E357" s="40"/>
      <c r="F357" s="40"/>
      <c r="G357" s="112"/>
      <c r="H357" s="136"/>
    </row>
    <row r="358" spans="1:21" s="7" customFormat="1" ht="62.4">
      <c r="A358" s="9">
        <v>3</v>
      </c>
      <c r="B358" s="113" t="s">
        <v>528</v>
      </c>
      <c r="C358" s="9" t="s">
        <v>155</v>
      </c>
      <c r="D358" s="58">
        <v>170</v>
      </c>
      <c r="E358" s="40"/>
      <c r="F358" s="40"/>
      <c r="G358" s="137"/>
      <c r="H358" s="138"/>
    </row>
    <row r="359" spans="1:21" s="7" customFormat="1" ht="78">
      <c r="A359" s="9">
        <v>4</v>
      </c>
      <c r="B359" s="113" t="s">
        <v>529</v>
      </c>
      <c r="C359" s="9" t="s">
        <v>156</v>
      </c>
      <c r="D359" s="58">
        <v>85</v>
      </c>
      <c r="E359" s="40"/>
      <c r="F359" s="40"/>
      <c r="G359" s="112"/>
      <c r="H359" s="136"/>
    </row>
    <row r="360" spans="1:21" s="7" customFormat="1" ht="78">
      <c r="A360" s="9">
        <v>5</v>
      </c>
      <c r="B360" s="113" t="s">
        <v>530</v>
      </c>
      <c r="C360" s="9" t="s">
        <v>156</v>
      </c>
      <c r="D360" s="58">
        <v>320</v>
      </c>
      <c r="E360" s="40"/>
      <c r="F360" s="40"/>
      <c r="G360" s="112"/>
      <c r="H360" s="136"/>
      <c r="I360" s="10"/>
    </row>
    <row r="361" spans="1:21" s="7" customFormat="1" ht="62.4">
      <c r="A361" s="9">
        <v>6</v>
      </c>
      <c r="B361" s="113" t="s">
        <v>531</v>
      </c>
      <c r="C361" s="9" t="s">
        <v>156</v>
      </c>
      <c r="D361" s="58">
        <v>30</v>
      </c>
      <c r="E361" s="40"/>
      <c r="F361" s="40"/>
      <c r="G361" s="112"/>
      <c r="H361" s="136"/>
      <c r="I361" s="10"/>
    </row>
    <row r="362" spans="1:21" s="7" customFormat="1" ht="62.4">
      <c r="A362" s="9">
        <v>7</v>
      </c>
      <c r="B362" s="113" t="s">
        <v>532</v>
      </c>
      <c r="C362" s="9" t="s">
        <v>156</v>
      </c>
      <c r="D362" s="58">
        <v>133</v>
      </c>
      <c r="E362" s="40"/>
      <c r="F362" s="40"/>
      <c r="G362" s="112"/>
      <c r="H362" s="136"/>
      <c r="I362" s="10"/>
    </row>
    <row r="363" spans="1:21" s="7" customFormat="1" ht="62.4">
      <c r="A363" s="9">
        <v>8</v>
      </c>
      <c r="B363" s="113" t="s">
        <v>533</v>
      </c>
      <c r="C363" s="9" t="s">
        <v>156</v>
      </c>
      <c r="D363" s="58">
        <v>30</v>
      </c>
      <c r="E363" s="40"/>
      <c r="F363" s="40"/>
      <c r="G363" s="112"/>
      <c r="H363" s="136"/>
      <c r="I363" s="10"/>
    </row>
    <row r="364" spans="1:21" s="7" customFormat="1" ht="62.4">
      <c r="A364" s="9">
        <v>9</v>
      </c>
      <c r="B364" s="113" t="s">
        <v>534</v>
      </c>
      <c r="C364" s="9" t="s">
        <v>156</v>
      </c>
      <c r="D364" s="58">
        <v>185</v>
      </c>
      <c r="E364" s="40"/>
      <c r="F364" s="40"/>
      <c r="G364" s="112"/>
      <c r="H364" s="136"/>
      <c r="I364" s="10"/>
    </row>
    <row r="365" spans="1:21" s="7" customFormat="1" ht="62.4">
      <c r="A365" s="9">
        <v>10</v>
      </c>
      <c r="B365" s="113" t="s">
        <v>535</v>
      </c>
      <c r="C365" s="9" t="s">
        <v>171</v>
      </c>
      <c r="D365" s="58">
        <v>32</v>
      </c>
      <c r="E365" s="40"/>
      <c r="F365" s="40"/>
      <c r="G365" s="112"/>
      <c r="H365" s="136"/>
    </row>
    <row r="366" spans="1:21" s="7" customFormat="1" ht="46.8">
      <c r="A366" s="9">
        <v>11</v>
      </c>
      <c r="B366" s="113" t="s">
        <v>536</v>
      </c>
      <c r="C366" s="9" t="s">
        <v>171</v>
      </c>
      <c r="D366" s="58">
        <v>11</v>
      </c>
      <c r="E366" s="40"/>
      <c r="F366" s="40"/>
      <c r="G366" s="112"/>
      <c r="H366" s="136"/>
    </row>
    <row r="367" spans="1:21" s="7" customFormat="1" ht="31.2">
      <c r="A367" s="9">
        <v>12</v>
      </c>
      <c r="B367" s="113" t="s">
        <v>537</v>
      </c>
      <c r="C367" s="9" t="s">
        <v>156</v>
      </c>
      <c r="D367" s="58">
        <v>140</v>
      </c>
      <c r="E367" s="40"/>
      <c r="F367" s="40"/>
      <c r="G367" s="112"/>
      <c r="H367" s="136"/>
    </row>
    <row r="368" spans="1:21" s="139" customFormat="1" ht="24" customHeight="1">
      <c r="A368" s="39"/>
      <c r="B368" s="39" t="s">
        <v>172</v>
      </c>
      <c r="C368" s="69"/>
      <c r="D368" s="40"/>
      <c r="E368" s="94"/>
      <c r="F368" s="40"/>
      <c r="G368" s="20"/>
      <c r="H368" s="6"/>
      <c r="I368" s="7"/>
      <c r="J368" s="7"/>
      <c r="K368" s="7"/>
      <c r="L368" s="7"/>
      <c r="M368" s="7"/>
      <c r="N368" s="7"/>
      <c r="O368" s="7"/>
      <c r="P368" s="7"/>
      <c r="Q368" s="7"/>
      <c r="R368" s="7"/>
      <c r="S368" s="7"/>
      <c r="T368" s="7"/>
      <c r="U368" s="7"/>
    </row>
    <row r="369" spans="1:21" s="139" customFormat="1" ht="24" customHeight="1">
      <c r="A369" s="39"/>
      <c r="B369" s="39"/>
      <c r="C369" s="69"/>
      <c r="D369" s="40"/>
      <c r="E369" s="94"/>
      <c r="F369" s="40"/>
      <c r="G369" s="20"/>
      <c r="H369" s="6"/>
      <c r="I369" s="7"/>
      <c r="J369" s="7"/>
      <c r="K369" s="7"/>
      <c r="L369" s="7"/>
      <c r="M369" s="7"/>
      <c r="N369" s="7"/>
      <c r="O369" s="7"/>
      <c r="P369" s="7"/>
      <c r="Q369" s="7"/>
      <c r="R369" s="7"/>
      <c r="S369" s="7"/>
      <c r="T369" s="7"/>
      <c r="U369" s="7"/>
    </row>
    <row r="370" spans="1:21" s="6" customFormat="1" ht="24" customHeight="1">
      <c r="A370" s="116" t="s">
        <v>161</v>
      </c>
      <c r="B370" s="140" t="s">
        <v>173</v>
      </c>
      <c r="C370" s="39"/>
      <c r="D370" s="40"/>
      <c r="E370" s="94"/>
      <c r="F370" s="40"/>
      <c r="G370" s="20"/>
    </row>
    <row r="371" spans="1:21" s="7" customFormat="1" ht="31.2">
      <c r="A371" s="39">
        <v>1</v>
      </c>
      <c r="B371" s="66" t="s">
        <v>561</v>
      </c>
      <c r="C371" s="39" t="s">
        <v>11</v>
      </c>
      <c r="D371" s="40">
        <v>45</v>
      </c>
      <c r="E371" s="40"/>
      <c r="F371" s="40"/>
      <c r="G371" s="112"/>
    </row>
    <row r="372" spans="1:21" s="143" customFormat="1" ht="124.8">
      <c r="A372" s="9">
        <v>2</v>
      </c>
      <c r="B372" s="141" t="s">
        <v>562</v>
      </c>
      <c r="C372" s="9" t="s">
        <v>11</v>
      </c>
      <c r="D372" s="58">
        <v>26</v>
      </c>
      <c r="E372" s="40"/>
      <c r="F372" s="40"/>
      <c r="G372" s="142"/>
    </row>
    <row r="373" spans="1:21" s="7" customFormat="1" ht="124.8">
      <c r="A373" s="39">
        <v>3</v>
      </c>
      <c r="B373" s="66" t="s">
        <v>563</v>
      </c>
      <c r="C373" s="39" t="s">
        <v>11</v>
      </c>
      <c r="D373" s="40">
        <v>32</v>
      </c>
      <c r="E373" s="40"/>
      <c r="F373" s="40"/>
      <c r="G373" s="112"/>
      <c r="H373" s="144"/>
    </row>
    <row r="374" spans="1:21" s="7" customFormat="1" ht="124.8">
      <c r="A374" s="39">
        <v>4</v>
      </c>
      <c r="B374" s="66" t="s">
        <v>564</v>
      </c>
      <c r="C374" s="39" t="s">
        <v>11</v>
      </c>
      <c r="D374" s="40">
        <v>29</v>
      </c>
      <c r="E374" s="40"/>
      <c r="F374" s="40"/>
      <c r="G374" s="112"/>
      <c r="H374" s="144"/>
    </row>
    <row r="375" spans="1:21" s="7" customFormat="1" ht="24" customHeight="1">
      <c r="A375" s="39">
        <v>5</v>
      </c>
      <c r="B375" s="66" t="s">
        <v>565</v>
      </c>
      <c r="C375" s="39" t="s">
        <v>11</v>
      </c>
      <c r="D375" s="145">
        <v>20</v>
      </c>
      <c r="E375" s="40"/>
      <c r="F375" s="40"/>
      <c r="G375" s="112"/>
    </row>
    <row r="376" spans="1:21" s="7" customFormat="1" ht="78">
      <c r="A376" s="39">
        <v>6</v>
      </c>
      <c r="B376" s="66" t="s">
        <v>566</v>
      </c>
      <c r="C376" s="39" t="s">
        <v>560</v>
      </c>
      <c r="D376" s="40">
        <v>1</v>
      </c>
      <c r="E376" s="40"/>
      <c r="F376" s="40"/>
      <c r="G376" s="146"/>
    </row>
    <row r="377" spans="1:21" s="7" customFormat="1" ht="78">
      <c r="A377" s="39">
        <v>7</v>
      </c>
      <c r="B377" s="66" t="s">
        <v>567</v>
      </c>
      <c r="C377" s="39" t="s">
        <v>560</v>
      </c>
      <c r="D377" s="40">
        <v>1</v>
      </c>
      <c r="E377" s="40"/>
      <c r="F377" s="40"/>
      <c r="G377" s="146"/>
    </row>
    <row r="378" spans="1:21" s="7" customFormat="1" ht="93.6">
      <c r="A378" s="39">
        <v>8</v>
      </c>
      <c r="B378" s="67" t="s">
        <v>568</v>
      </c>
      <c r="C378" s="39" t="s">
        <v>560</v>
      </c>
      <c r="D378" s="40">
        <v>1</v>
      </c>
      <c r="E378" s="40"/>
      <c r="F378" s="40"/>
      <c r="G378" s="146"/>
    </row>
    <row r="379" spans="1:21" s="7" customFormat="1" ht="78">
      <c r="A379" s="39">
        <v>9</v>
      </c>
      <c r="B379" s="67" t="s">
        <v>569</v>
      </c>
      <c r="C379" s="39" t="s">
        <v>560</v>
      </c>
      <c r="D379" s="40">
        <v>1</v>
      </c>
      <c r="E379" s="40"/>
      <c r="F379" s="40"/>
      <c r="G379" s="146"/>
    </row>
    <row r="380" spans="1:21" s="7" customFormat="1" ht="93.6">
      <c r="A380" s="39">
        <v>10</v>
      </c>
      <c r="B380" s="67" t="s">
        <v>570</v>
      </c>
      <c r="C380" s="39" t="s">
        <v>560</v>
      </c>
      <c r="D380" s="40">
        <v>1</v>
      </c>
      <c r="E380" s="40"/>
      <c r="F380" s="40"/>
      <c r="G380" s="146"/>
    </row>
    <row r="381" spans="1:21" s="10" customFormat="1" ht="78">
      <c r="A381" s="39">
        <v>11</v>
      </c>
      <c r="B381" s="147" t="s">
        <v>571</v>
      </c>
      <c r="C381" s="39" t="s">
        <v>339</v>
      </c>
      <c r="D381" s="40">
        <v>1</v>
      </c>
      <c r="E381" s="40"/>
      <c r="F381" s="40"/>
      <c r="G381" s="146"/>
      <c r="H381" s="51"/>
    </row>
    <row r="382" spans="1:21" s="10" customFormat="1" ht="78">
      <c r="A382" s="39">
        <v>12</v>
      </c>
      <c r="B382" s="147" t="s">
        <v>572</v>
      </c>
      <c r="C382" s="39" t="s">
        <v>339</v>
      </c>
      <c r="D382" s="40">
        <v>6</v>
      </c>
      <c r="E382" s="40"/>
      <c r="F382" s="40"/>
      <c r="G382" s="112"/>
      <c r="H382" s="51"/>
    </row>
    <row r="383" spans="1:21" s="10" customFormat="1" ht="78">
      <c r="A383" s="39">
        <v>13</v>
      </c>
      <c r="B383" s="147" t="s">
        <v>573</v>
      </c>
      <c r="C383" s="39" t="s">
        <v>339</v>
      </c>
      <c r="D383" s="40">
        <v>7</v>
      </c>
      <c r="E383" s="40"/>
      <c r="F383" s="40"/>
      <c r="G383" s="112"/>
      <c r="H383" s="51"/>
    </row>
    <row r="384" spans="1:21" s="7" customFormat="1" ht="31.2">
      <c r="A384" s="39">
        <v>14</v>
      </c>
      <c r="B384" s="66" t="s">
        <v>574</v>
      </c>
      <c r="C384" s="39" t="s">
        <v>339</v>
      </c>
      <c r="D384" s="40">
        <v>2</v>
      </c>
      <c r="E384" s="40"/>
      <c r="F384" s="40"/>
      <c r="G384" s="112"/>
    </row>
    <row r="385" spans="1:253" s="7" customFormat="1" ht="36.75" customHeight="1">
      <c r="A385" s="39">
        <v>15</v>
      </c>
      <c r="B385" s="66" t="s">
        <v>575</v>
      </c>
      <c r="C385" s="39" t="s">
        <v>339</v>
      </c>
      <c r="D385" s="40">
        <v>3</v>
      </c>
      <c r="E385" s="40"/>
      <c r="F385" s="40"/>
      <c r="G385" s="112"/>
    </row>
    <row r="386" spans="1:253" s="6" customFormat="1" ht="62.4">
      <c r="A386" s="39">
        <v>16</v>
      </c>
      <c r="B386" s="42" t="s">
        <v>576</v>
      </c>
      <c r="C386" s="39" t="s">
        <v>339</v>
      </c>
      <c r="D386" s="40">
        <v>2</v>
      </c>
      <c r="E386" s="40"/>
      <c r="F386" s="40"/>
      <c r="G386" s="112"/>
      <c r="H386" s="56"/>
    </row>
    <row r="387" spans="1:253" s="6" customFormat="1" ht="24" customHeight="1">
      <c r="A387" s="39"/>
      <c r="B387" s="39" t="s">
        <v>174</v>
      </c>
      <c r="C387" s="69"/>
      <c r="D387" s="40"/>
      <c r="E387" s="94"/>
      <c r="F387" s="40"/>
      <c r="G387" s="20"/>
      <c r="H387" s="148"/>
    </row>
    <row r="388" spans="1:253" s="6" customFormat="1" ht="24" customHeight="1">
      <c r="A388" s="39"/>
      <c r="B388" s="39"/>
      <c r="C388" s="69"/>
      <c r="D388" s="40"/>
      <c r="E388" s="94"/>
      <c r="F388" s="40"/>
      <c r="G388" s="20"/>
      <c r="H388" s="148"/>
    </row>
    <row r="389" spans="1:253" s="6" customFormat="1" ht="24" customHeight="1">
      <c r="A389" s="116" t="s">
        <v>175</v>
      </c>
      <c r="B389" s="140" t="s">
        <v>176</v>
      </c>
      <c r="C389" s="39"/>
      <c r="D389" s="40"/>
      <c r="E389" s="40"/>
      <c r="F389" s="40"/>
      <c r="G389" s="20"/>
      <c r="H389" s="148"/>
    </row>
    <row r="390" spans="1:253" s="139" customFormat="1" ht="24" customHeight="1">
      <c r="A390" s="39">
        <v>1</v>
      </c>
      <c r="B390" s="33" t="s">
        <v>177</v>
      </c>
      <c r="C390" s="39" t="s">
        <v>217</v>
      </c>
      <c r="D390" s="58">
        <v>200</v>
      </c>
      <c r="E390" s="40"/>
      <c r="F390" s="40"/>
      <c r="G390" s="112"/>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c r="BB390" s="6"/>
      <c r="BC390" s="6"/>
      <c r="BD390" s="6"/>
      <c r="BE390" s="6"/>
      <c r="BF390" s="6"/>
      <c r="BG390" s="6"/>
      <c r="BH390" s="6"/>
      <c r="BI390" s="6"/>
      <c r="BJ390" s="6"/>
      <c r="BK390" s="6"/>
      <c r="BL390" s="6"/>
      <c r="BM390" s="6"/>
      <c r="BN390" s="6"/>
      <c r="BO390" s="6"/>
      <c r="BP390" s="6"/>
      <c r="BQ390" s="6"/>
      <c r="BR390" s="6"/>
      <c r="BS390" s="6"/>
      <c r="BT390" s="6"/>
      <c r="BU390" s="6"/>
      <c r="BV390" s="6"/>
      <c r="BW390" s="6"/>
      <c r="BX390" s="6"/>
      <c r="BY390" s="6"/>
      <c r="BZ390" s="6"/>
      <c r="CA390" s="6"/>
      <c r="CB390" s="6"/>
      <c r="CC390" s="6"/>
      <c r="CD390" s="6"/>
      <c r="CE390" s="6"/>
      <c r="CF390" s="6"/>
      <c r="CG390" s="6"/>
      <c r="CH390" s="6"/>
      <c r="CI390" s="6"/>
      <c r="CJ390" s="6"/>
      <c r="CK390" s="6"/>
      <c r="CL390" s="6"/>
      <c r="CM390" s="6"/>
      <c r="CN390" s="6"/>
      <c r="CO390" s="6"/>
      <c r="CP390" s="6"/>
      <c r="CQ390" s="6"/>
      <c r="CR390" s="6"/>
      <c r="CS390" s="6"/>
      <c r="CT390" s="6"/>
      <c r="CU390" s="6"/>
      <c r="CV390" s="6"/>
      <c r="CW390" s="6"/>
      <c r="CX390" s="6"/>
      <c r="CY390" s="6"/>
      <c r="CZ390" s="6"/>
      <c r="DA390" s="6"/>
      <c r="DB390" s="6"/>
      <c r="DC390" s="6"/>
      <c r="DD390" s="6"/>
      <c r="DE390" s="6"/>
      <c r="DF390" s="6"/>
      <c r="DG390" s="6"/>
      <c r="DH390" s="6"/>
      <c r="DI390" s="6"/>
      <c r="DJ390" s="6"/>
      <c r="DK390" s="6"/>
      <c r="DL390" s="6"/>
      <c r="DM390" s="6"/>
      <c r="DN390" s="6"/>
      <c r="DO390" s="6"/>
      <c r="DP390" s="6"/>
      <c r="DQ390" s="6"/>
      <c r="DR390" s="6"/>
      <c r="DS390" s="6"/>
      <c r="DT390" s="6"/>
      <c r="DU390" s="6"/>
      <c r="DV390" s="6"/>
      <c r="DW390" s="6"/>
      <c r="DX390" s="6"/>
      <c r="DY390" s="6"/>
      <c r="DZ390" s="6"/>
      <c r="EA390" s="6"/>
      <c r="EB390" s="6"/>
      <c r="EC390" s="6"/>
      <c r="ED390" s="6"/>
      <c r="EE390" s="6"/>
      <c r="EF390" s="6"/>
      <c r="EG390" s="6"/>
      <c r="EH390" s="6"/>
      <c r="EI390" s="6"/>
      <c r="EJ390" s="6"/>
      <c r="EK390" s="6"/>
      <c r="EL390" s="6"/>
      <c r="EM390" s="6"/>
      <c r="EN390" s="6"/>
      <c r="EO390" s="6"/>
      <c r="EP390" s="6"/>
      <c r="EQ390" s="6"/>
      <c r="ER390" s="6"/>
      <c r="ES390" s="6"/>
      <c r="ET390" s="6"/>
      <c r="EU390" s="6"/>
      <c r="EV390" s="6"/>
      <c r="EW390" s="6"/>
      <c r="EX390" s="6"/>
      <c r="EY390" s="6"/>
      <c r="EZ390" s="6"/>
      <c r="FA390" s="6"/>
      <c r="FB390" s="6"/>
      <c r="FC390" s="6"/>
      <c r="FD390" s="6"/>
      <c r="FE390" s="6"/>
      <c r="FF390" s="6"/>
      <c r="FG390" s="6"/>
      <c r="FH390" s="6"/>
      <c r="FI390" s="6"/>
      <c r="FJ390" s="6"/>
      <c r="FK390" s="6"/>
      <c r="FL390" s="6"/>
      <c r="FM390" s="6"/>
      <c r="FN390" s="6"/>
      <c r="FO390" s="6"/>
      <c r="FP390" s="6"/>
      <c r="FQ390" s="6"/>
      <c r="FR390" s="6"/>
      <c r="FS390" s="6"/>
      <c r="FT390" s="6"/>
      <c r="FU390" s="6"/>
      <c r="FV390" s="6"/>
      <c r="FW390" s="6"/>
      <c r="FX390" s="6"/>
      <c r="FY390" s="6"/>
      <c r="FZ390" s="6"/>
      <c r="GA390" s="6"/>
      <c r="GB390" s="6"/>
      <c r="GC390" s="6"/>
      <c r="GD390" s="6"/>
      <c r="GE390" s="6"/>
      <c r="GF390" s="6"/>
      <c r="GG390" s="6"/>
      <c r="GH390" s="6"/>
      <c r="GI390" s="6"/>
      <c r="GJ390" s="6"/>
      <c r="GK390" s="6"/>
      <c r="GL390" s="6"/>
      <c r="GM390" s="6"/>
      <c r="GN390" s="6"/>
      <c r="GO390" s="6"/>
      <c r="GP390" s="6"/>
      <c r="GQ390" s="6"/>
      <c r="GR390" s="6"/>
      <c r="GS390" s="6"/>
      <c r="GT390" s="6"/>
      <c r="GU390" s="6"/>
      <c r="GV390" s="6"/>
      <c r="GW390" s="6"/>
      <c r="GX390" s="6"/>
      <c r="GY390" s="6"/>
      <c r="GZ390" s="6"/>
      <c r="HA390" s="6"/>
      <c r="HB390" s="6"/>
      <c r="HC390" s="6"/>
      <c r="HD390" s="6"/>
      <c r="HE390" s="6"/>
      <c r="HF390" s="6"/>
      <c r="HG390" s="6"/>
      <c r="HH390" s="6"/>
      <c r="HI390" s="6"/>
      <c r="HJ390" s="6"/>
      <c r="HK390" s="6"/>
      <c r="HL390" s="6"/>
      <c r="HM390" s="6"/>
      <c r="HN390" s="6"/>
      <c r="HO390" s="6"/>
      <c r="HP390" s="6"/>
      <c r="HQ390" s="6"/>
      <c r="HR390" s="6"/>
      <c r="HS390" s="6"/>
      <c r="HT390" s="6"/>
      <c r="HU390" s="6"/>
      <c r="HV390" s="6"/>
      <c r="HW390" s="6"/>
      <c r="HX390" s="6"/>
      <c r="HY390" s="6"/>
      <c r="HZ390" s="6"/>
      <c r="IA390" s="6"/>
      <c r="IB390" s="6"/>
      <c r="IC390" s="6"/>
      <c r="ID390" s="6"/>
      <c r="IE390" s="6"/>
      <c r="IF390" s="6"/>
      <c r="IG390" s="6"/>
      <c r="IH390" s="6"/>
      <c r="II390" s="6"/>
      <c r="IJ390" s="6"/>
      <c r="IK390" s="6"/>
      <c r="IL390" s="6"/>
      <c r="IM390" s="6"/>
      <c r="IN390" s="6"/>
      <c r="IO390" s="6"/>
      <c r="IP390" s="6"/>
      <c r="IQ390" s="6"/>
      <c r="IR390" s="6"/>
      <c r="IS390" s="6"/>
    </row>
    <row r="391" spans="1:253" s="139" customFormat="1" ht="24" customHeight="1">
      <c r="A391" s="9">
        <v>2</v>
      </c>
      <c r="B391" s="66" t="s">
        <v>179</v>
      </c>
      <c r="C391" s="39" t="s">
        <v>178</v>
      </c>
      <c r="D391" s="58">
        <v>1</v>
      </c>
      <c r="E391" s="40"/>
      <c r="F391" s="40"/>
      <c r="G391" s="112"/>
      <c r="H391" s="10"/>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6"/>
      <c r="BB391" s="6"/>
      <c r="BC391" s="6"/>
      <c r="BD391" s="6"/>
      <c r="BE391" s="6"/>
      <c r="BF391" s="6"/>
      <c r="BG391" s="6"/>
      <c r="BH391" s="6"/>
      <c r="BI391" s="6"/>
      <c r="BJ391" s="6"/>
      <c r="BK391" s="6"/>
      <c r="BL391" s="6"/>
      <c r="BM391" s="6"/>
      <c r="BN391" s="6"/>
      <c r="BO391" s="6"/>
      <c r="BP391" s="6"/>
      <c r="BQ391" s="6"/>
      <c r="BR391" s="6"/>
      <c r="BS391" s="6"/>
      <c r="BT391" s="6"/>
      <c r="BU391" s="6"/>
      <c r="BV391" s="6"/>
      <c r="BW391" s="6"/>
      <c r="BX391" s="6"/>
      <c r="BY391" s="6"/>
      <c r="BZ391" s="6"/>
      <c r="CA391" s="6"/>
      <c r="CB391" s="6"/>
      <c r="CC391" s="6"/>
      <c r="CD391" s="6"/>
      <c r="CE391" s="6"/>
      <c r="CF391" s="6"/>
      <c r="CG391" s="6"/>
      <c r="CH391" s="6"/>
      <c r="CI391" s="6"/>
      <c r="CJ391" s="6"/>
      <c r="CK391" s="6"/>
      <c r="CL391" s="6"/>
      <c r="CM391" s="6"/>
      <c r="CN391" s="6"/>
      <c r="CO391" s="6"/>
      <c r="CP391" s="6"/>
      <c r="CQ391" s="6"/>
      <c r="CR391" s="6"/>
      <c r="CS391" s="6"/>
      <c r="CT391" s="6"/>
      <c r="CU391" s="6"/>
      <c r="CV391" s="6"/>
      <c r="CW391" s="6"/>
      <c r="CX391" s="6"/>
      <c r="CY391" s="6"/>
      <c r="CZ391" s="6"/>
      <c r="DA391" s="6"/>
      <c r="DB391" s="6"/>
      <c r="DC391" s="6"/>
      <c r="DD391" s="6"/>
      <c r="DE391" s="6"/>
      <c r="DF391" s="6"/>
      <c r="DG391" s="6"/>
      <c r="DH391" s="6"/>
      <c r="DI391" s="6"/>
      <c r="DJ391" s="6"/>
      <c r="DK391" s="6"/>
      <c r="DL391" s="6"/>
      <c r="DM391" s="6"/>
      <c r="DN391" s="6"/>
      <c r="DO391" s="6"/>
      <c r="DP391" s="6"/>
      <c r="DQ391" s="6"/>
      <c r="DR391" s="6"/>
      <c r="DS391" s="6"/>
      <c r="DT391" s="6"/>
      <c r="DU391" s="6"/>
      <c r="DV391" s="6"/>
      <c r="DW391" s="6"/>
      <c r="DX391" s="6"/>
      <c r="DY391" s="6"/>
      <c r="DZ391" s="6"/>
      <c r="EA391" s="6"/>
      <c r="EB391" s="6"/>
      <c r="EC391" s="6"/>
      <c r="ED391" s="6"/>
      <c r="EE391" s="6"/>
      <c r="EF391" s="6"/>
      <c r="EG391" s="6"/>
      <c r="EH391" s="6"/>
      <c r="EI391" s="6"/>
      <c r="EJ391" s="6"/>
      <c r="EK391" s="6"/>
      <c r="EL391" s="6"/>
      <c r="EM391" s="6"/>
      <c r="EN391" s="6"/>
      <c r="EO391" s="6"/>
      <c r="EP391" s="6"/>
      <c r="EQ391" s="6"/>
      <c r="ER391" s="6"/>
      <c r="ES391" s="6"/>
      <c r="ET391" s="6"/>
      <c r="EU391" s="6"/>
      <c r="EV391" s="6"/>
      <c r="EW391" s="6"/>
      <c r="EX391" s="6"/>
      <c r="EY391" s="6"/>
      <c r="EZ391" s="6"/>
      <c r="FA391" s="6"/>
      <c r="FB391" s="6"/>
      <c r="FC391" s="6"/>
      <c r="FD391" s="6"/>
      <c r="FE391" s="6"/>
      <c r="FF391" s="6"/>
      <c r="FG391" s="6"/>
      <c r="FH391" s="6"/>
      <c r="FI391" s="6"/>
      <c r="FJ391" s="6"/>
      <c r="FK391" s="6"/>
      <c r="FL391" s="6"/>
      <c r="FM391" s="6"/>
      <c r="FN391" s="6"/>
      <c r="FO391" s="6"/>
      <c r="FP391" s="6"/>
      <c r="FQ391" s="6"/>
      <c r="FR391" s="6"/>
      <c r="FS391" s="6"/>
      <c r="FT391" s="6"/>
      <c r="FU391" s="6"/>
      <c r="FV391" s="6"/>
      <c r="FW391" s="6"/>
      <c r="FX391" s="6"/>
      <c r="FY391" s="6"/>
      <c r="FZ391" s="6"/>
      <c r="GA391" s="6"/>
      <c r="GB391" s="6"/>
      <c r="GC391" s="6"/>
      <c r="GD391" s="6"/>
      <c r="GE391" s="6"/>
      <c r="GF391" s="6"/>
      <c r="GG391" s="6"/>
      <c r="GH391" s="6"/>
      <c r="GI391" s="6"/>
      <c r="GJ391" s="6"/>
      <c r="GK391" s="6"/>
      <c r="GL391" s="6"/>
      <c r="GM391" s="6"/>
      <c r="GN391" s="6"/>
      <c r="GO391" s="6"/>
      <c r="GP391" s="6"/>
      <c r="GQ391" s="6"/>
      <c r="GR391" s="6"/>
      <c r="GS391" s="6"/>
      <c r="GT391" s="6"/>
      <c r="GU391" s="6"/>
      <c r="GV391" s="6"/>
      <c r="GW391" s="6"/>
      <c r="GX391" s="6"/>
      <c r="GY391" s="6"/>
      <c r="GZ391" s="6"/>
      <c r="HA391" s="6"/>
      <c r="HB391" s="6"/>
      <c r="HC391" s="6"/>
      <c r="HD391" s="6"/>
      <c r="HE391" s="6"/>
      <c r="HF391" s="6"/>
      <c r="HG391" s="6"/>
      <c r="HH391" s="6"/>
      <c r="HI391" s="6"/>
      <c r="HJ391" s="6"/>
      <c r="HK391" s="6"/>
      <c r="HL391" s="6"/>
      <c r="HM391" s="6"/>
      <c r="HN391" s="6"/>
      <c r="HO391" s="6"/>
      <c r="HP391" s="6"/>
      <c r="HQ391" s="6"/>
      <c r="HR391" s="6"/>
      <c r="HS391" s="6"/>
      <c r="HT391" s="6"/>
      <c r="HU391" s="6"/>
      <c r="HV391" s="6"/>
      <c r="HW391" s="6"/>
      <c r="HX391" s="6"/>
      <c r="HY391" s="6"/>
      <c r="HZ391" s="6"/>
      <c r="IA391" s="6"/>
      <c r="IB391" s="6"/>
      <c r="IC391" s="6"/>
      <c r="ID391" s="6"/>
      <c r="IE391" s="6"/>
      <c r="IF391" s="6"/>
      <c r="IG391" s="6"/>
      <c r="IH391" s="6"/>
      <c r="II391" s="6"/>
      <c r="IJ391" s="6"/>
      <c r="IK391" s="6"/>
      <c r="IL391" s="6"/>
      <c r="IM391" s="6"/>
      <c r="IN391" s="6"/>
      <c r="IO391" s="6"/>
      <c r="IP391" s="6"/>
      <c r="IQ391" s="6"/>
      <c r="IR391" s="6"/>
      <c r="IS391" s="6"/>
    </row>
    <row r="392" spans="1:253" s="139" customFormat="1" ht="24" customHeight="1">
      <c r="A392" s="39">
        <v>3</v>
      </c>
      <c r="B392" s="66" t="s">
        <v>180</v>
      </c>
      <c r="C392" s="39" t="s">
        <v>178</v>
      </c>
      <c r="D392" s="58">
        <v>1</v>
      </c>
      <c r="E392" s="40"/>
      <c r="F392" s="40"/>
      <c r="G392" s="112"/>
      <c r="H392" s="10"/>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6"/>
      <c r="BB392" s="6"/>
      <c r="BC392" s="6"/>
      <c r="BD392" s="6"/>
      <c r="BE392" s="6"/>
      <c r="BF392" s="6"/>
      <c r="BG392" s="6"/>
      <c r="BH392" s="6"/>
      <c r="BI392" s="6"/>
      <c r="BJ392" s="6"/>
      <c r="BK392" s="6"/>
      <c r="BL392" s="6"/>
      <c r="BM392" s="6"/>
      <c r="BN392" s="6"/>
      <c r="BO392" s="6"/>
      <c r="BP392" s="6"/>
      <c r="BQ392" s="6"/>
      <c r="BR392" s="6"/>
      <c r="BS392" s="6"/>
      <c r="BT392" s="6"/>
      <c r="BU392" s="6"/>
      <c r="BV392" s="6"/>
      <c r="BW392" s="6"/>
      <c r="BX392" s="6"/>
      <c r="BY392" s="6"/>
      <c r="BZ392" s="6"/>
      <c r="CA392" s="6"/>
      <c r="CB392" s="6"/>
      <c r="CC392" s="6"/>
      <c r="CD392" s="6"/>
      <c r="CE392" s="6"/>
      <c r="CF392" s="6"/>
      <c r="CG392" s="6"/>
      <c r="CH392" s="6"/>
      <c r="CI392" s="6"/>
      <c r="CJ392" s="6"/>
      <c r="CK392" s="6"/>
      <c r="CL392" s="6"/>
      <c r="CM392" s="6"/>
      <c r="CN392" s="6"/>
      <c r="CO392" s="6"/>
      <c r="CP392" s="6"/>
      <c r="CQ392" s="6"/>
      <c r="CR392" s="6"/>
      <c r="CS392" s="6"/>
      <c r="CT392" s="6"/>
      <c r="CU392" s="6"/>
      <c r="CV392" s="6"/>
      <c r="CW392" s="6"/>
      <c r="CX392" s="6"/>
      <c r="CY392" s="6"/>
      <c r="CZ392" s="6"/>
      <c r="DA392" s="6"/>
      <c r="DB392" s="6"/>
      <c r="DC392" s="6"/>
      <c r="DD392" s="6"/>
      <c r="DE392" s="6"/>
      <c r="DF392" s="6"/>
      <c r="DG392" s="6"/>
      <c r="DH392" s="6"/>
      <c r="DI392" s="6"/>
      <c r="DJ392" s="6"/>
      <c r="DK392" s="6"/>
      <c r="DL392" s="6"/>
      <c r="DM392" s="6"/>
      <c r="DN392" s="6"/>
      <c r="DO392" s="6"/>
      <c r="DP392" s="6"/>
      <c r="DQ392" s="6"/>
      <c r="DR392" s="6"/>
      <c r="DS392" s="6"/>
      <c r="DT392" s="6"/>
      <c r="DU392" s="6"/>
      <c r="DV392" s="6"/>
      <c r="DW392" s="6"/>
      <c r="DX392" s="6"/>
      <c r="DY392" s="6"/>
      <c r="DZ392" s="6"/>
      <c r="EA392" s="6"/>
      <c r="EB392" s="6"/>
      <c r="EC392" s="6"/>
      <c r="ED392" s="6"/>
      <c r="EE392" s="6"/>
      <c r="EF392" s="6"/>
      <c r="EG392" s="6"/>
      <c r="EH392" s="6"/>
      <c r="EI392" s="6"/>
      <c r="EJ392" s="6"/>
      <c r="EK392" s="6"/>
      <c r="EL392" s="6"/>
      <c r="EM392" s="6"/>
      <c r="EN392" s="6"/>
      <c r="EO392" s="6"/>
      <c r="EP392" s="6"/>
      <c r="EQ392" s="6"/>
      <c r="ER392" s="6"/>
      <c r="ES392" s="6"/>
      <c r="ET392" s="6"/>
      <c r="EU392" s="6"/>
      <c r="EV392" s="6"/>
      <c r="EW392" s="6"/>
      <c r="EX392" s="6"/>
      <c r="EY392" s="6"/>
      <c r="EZ392" s="6"/>
      <c r="FA392" s="6"/>
      <c r="FB392" s="6"/>
      <c r="FC392" s="6"/>
      <c r="FD392" s="6"/>
      <c r="FE392" s="6"/>
      <c r="FF392" s="6"/>
      <c r="FG392" s="6"/>
      <c r="FH392" s="6"/>
      <c r="FI392" s="6"/>
      <c r="FJ392" s="6"/>
      <c r="FK392" s="6"/>
      <c r="FL392" s="6"/>
      <c r="FM392" s="6"/>
      <c r="FN392" s="6"/>
      <c r="FO392" s="6"/>
      <c r="FP392" s="6"/>
      <c r="FQ392" s="6"/>
      <c r="FR392" s="6"/>
      <c r="FS392" s="6"/>
      <c r="FT392" s="6"/>
      <c r="FU392" s="6"/>
      <c r="FV392" s="6"/>
      <c r="FW392" s="6"/>
      <c r="FX392" s="6"/>
      <c r="FY392" s="6"/>
      <c r="FZ392" s="6"/>
      <c r="GA392" s="6"/>
      <c r="GB392" s="6"/>
      <c r="GC392" s="6"/>
      <c r="GD392" s="6"/>
      <c r="GE392" s="6"/>
      <c r="GF392" s="6"/>
      <c r="GG392" s="6"/>
      <c r="GH392" s="6"/>
      <c r="GI392" s="6"/>
      <c r="GJ392" s="6"/>
      <c r="GK392" s="6"/>
      <c r="GL392" s="6"/>
      <c r="GM392" s="6"/>
      <c r="GN392" s="6"/>
      <c r="GO392" s="6"/>
      <c r="GP392" s="6"/>
      <c r="GQ392" s="6"/>
      <c r="GR392" s="6"/>
      <c r="GS392" s="6"/>
      <c r="GT392" s="6"/>
      <c r="GU392" s="6"/>
      <c r="GV392" s="6"/>
      <c r="GW392" s="6"/>
      <c r="GX392" s="6"/>
      <c r="GY392" s="6"/>
      <c r="GZ392" s="6"/>
      <c r="HA392" s="6"/>
      <c r="HB392" s="6"/>
      <c r="HC392" s="6"/>
      <c r="HD392" s="6"/>
      <c r="HE392" s="6"/>
      <c r="HF392" s="6"/>
      <c r="HG392" s="6"/>
      <c r="HH392" s="6"/>
      <c r="HI392" s="6"/>
      <c r="HJ392" s="6"/>
      <c r="HK392" s="6"/>
      <c r="HL392" s="6"/>
      <c r="HM392" s="6"/>
      <c r="HN392" s="6"/>
      <c r="HO392" s="6"/>
      <c r="HP392" s="6"/>
      <c r="HQ392" s="6"/>
      <c r="HR392" s="6"/>
      <c r="HS392" s="6"/>
      <c r="HT392" s="6"/>
      <c r="HU392" s="6"/>
      <c r="HV392" s="6"/>
      <c r="HW392" s="6"/>
      <c r="HX392" s="6"/>
      <c r="HY392" s="6"/>
      <c r="HZ392" s="6"/>
      <c r="IA392" s="6"/>
      <c r="IB392" s="6"/>
      <c r="IC392" s="6"/>
      <c r="ID392" s="6"/>
      <c r="IE392" s="6"/>
      <c r="IF392" s="6"/>
      <c r="IG392" s="6"/>
      <c r="IH392" s="6"/>
      <c r="II392" s="6"/>
      <c r="IJ392" s="6"/>
      <c r="IK392" s="6"/>
      <c r="IL392" s="6"/>
      <c r="IM392" s="6"/>
      <c r="IN392" s="6"/>
      <c r="IO392" s="6"/>
      <c r="IP392" s="6"/>
      <c r="IQ392" s="6"/>
      <c r="IR392" s="6"/>
      <c r="IS392" s="6"/>
    </row>
    <row r="393" spans="1:253" s="139" customFormat="1" ht="24" customHeight="1">
      <c r="A393" s="9">
        <v>4</v>
      </c>
      <c r="B393" s="66" t="s">
        <v>181</v>
      </c>
      <c r="C393" s="39" t="s">
        <v>178</v>
      </c>
      <c r="D393" s="58">
        <v>2</v>
      </c>
      <c r="E393" s="40"/>
      <c r="F393" s="40"/>
      <c r="G393" s="112"/>
      <c r="H393" s="10"/>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6"/>
      <c r="BB393" s="6"/>
      <c r="BC393" s="6"/>
      <c r="BD393" s="6"/>
      <c r="BE393" s="6"/>
      <c r="BF393" s="6"/>
      <c r="BG393" s="6"/>
      <c r="BH393" s="6"/>
      <c r="BI393" s="6"/>
      <c r="BJ393" s="6"/>
      <c r="BK393" s="6"/>
      <c r="BL393" s="6"/>
      <c r="BM393" s="6"/>
      <c r="BN393" s="6"/>
      <c r="BO393" s="6"/>
      <c r="BP393" s="6"/>
      <c r="BQ393" s="6"/>
      <c r="BR393" s="6"/>
      <c r="BS393" s="6"/>
      <c r="BT393" s="6"/>
      <c r="BU393" s="6"/>
      <c r="BV393" s="6"/>
      <c r="BW393" s="6"/>
      <c r="BX393" s="6"/>
      <c r="BY393" s="6"/>
      <c r="BZ393" s="6"/>
      <c r="CA393" s="6"/>
      <c r="CB393" s="6"/>
      <c r="CC393" s="6"/>
      <c r="CD393" s="6"/>
      <c r="CE393" s="6"/>
      <c r="CF393" s="6"/>
      <c r="CG393" s="6"/>
      <c r="CH393" s="6"/>
      <c r="CI393" s="6"/>
      <c r="CJ393" s="6"/>
      <c r="CK393" s="6"/>
      <c r="CL393" s="6"/>
      <c r="CM393" s="6"/>
      <c r="CN393" s="6"/>
      <c r="CO393" s="6"/>
      <c r="CP393" s="6"/>
      <c r="CQ393" s="6"/>
      <c r="CR393" s="6"/>
      <c r="CS393" s="6"/>
      <c r="CT393" s="6"/>
      <c r="CU393" s="6"/>
      <c r="CV393" s="6"/>
      <c r="CW393" s="6"/>
      <c r="CX393" s="6"/>
      <c r="CY393" s="6"/>
      <c r="CZ393" s="6"/>
      <c r="DA393" s="6"/>
      <c r="DB393" s="6"/>
      <c r="DC393" s="6"/>
      <c r="DD393" s="6"/>
      <c r="DE393" s="6"/>
      <c r="DF393" s="6"/>
      <c r="DG393" s="6"/>
      <c r="DH393" s="6"/>
      <c r="DI393" s="6"/>
      <c r="DJ393" s="6"/>
      <c r="DK393" s="6"/>
      <c r="DL393" s="6"/>
      <c r="DM393" s="6"/>
      <c r="DN393" s="6"/>
      <c r="DO393" s="6"/>
      <c r="DP393" s="6"/>
      <c r="DQ393" s="6"/>
      <c r="DR393" s="6"/>
      <c r="DS393" s="6"/>
      <c r="DT393" s="6"/>
      <c r="DU393" s="6"/>
      <c r="DV393" s="6"/>
      <c r="DW393" s="6"/>
      <c r="DX393" s="6"/>
      <c r="DY393" s="6"/>
      <c r="DZ393" s="6"/>
      <c r="EA393" s="6"/>
      <c r="EB393" s="6"/>
      <c r="EC393" s="6"/>
      <c r="ED393" s="6"/>
      <c r="EE393" s="6"/>
      <c r="EF393" s="6"/>
      <c r="EG393" s="6"/>
      <c r="EH393" s="6"/>
      <c r="EI393" s="6"/>
      <c r="EJ393" s="6"/>
      <c r="EK393" s="6"/>
      <c r="EL393" s="6"/>
      <c r="EM393" s="6"/>
      <c r="EN393" s="6"/>
      <c r="EO393" s="6"/>
      <c r="EP393" s="6"/>
      <c r="EQ393" s="6"/>
      <c r="ER393" s="6"/>
      <c r="ES393" s="6"/>
      <c r="ET393" s="6"/>
      <c r="EU393" s="6"/>
      <c r="EV393" s="6"/>
      <c r="EW393" s="6"/>
      <c r="EX393" s="6"/>
      <c r="EY393" s="6"/>
      <c r="EZ393" s="6"/>
      <c r="FA393" s="6"/>
      <c r="FB393" s="6"/>
      <c r="FC393" s="6"/>
      <c r="FD393" s="6"/>
      <c r="FE393" s="6"/>
      <c r="FF393" s="6"/>
      <c r="FG393" s="6"/>
      <c r="FH393" s="6"/>
      <c r="FI393" s="6"/>
      <c r="FJ393" s="6"/>
      <c r="FK393" s="6"/>
      <c r="FL393" s="6"/>
      <c r="FM393" s="6"/>
      <c r="FN393" s="6"/>
      <c r="FO393" s="6"/>
      <c r="FP393" s="6"/>
      <c r="FQ393" s="6"/>
      <c r="FR393" s="6"/>
      <c r="FS393" s="6"/>
      <c r="FT393" s="6"/>
      <c r="FU393" s="6"/>
      <c r="FV393" s="6"/>
      <c r="FW393" s="6"/>
      <c r="FX393" s="6"/>
      <c r="FY393" s="6"/>
      <c r="FZ393" s="6"/>
      <c r="GA393" s="6"/>
      <c r="GB393" s="6"/>
      <c r="GC393" s="6"/>
      <c r="GD393" s="6"/>
      <c r="GE393" s="6"/>
      <c r="GF393" s="6"/>
      <c r="GG393" s="6"/>
      <c r="GH393" s="6"/>
      <c r="GI393" s="6"/>
      <c r="GJ393" s="6"/>
      <c r="GK393" s="6"/>
      <c r="GL393" s="6"/>
      <c r="GM393" s="6"/>
      <c r="GN393" s="6"/>
      <c r="GO393" s="6"/>
      <c r="GP393" s="6"/>
      <c r="GQ393" s="6"/>
      <c r="GR393" s="6"/>
      <c r="GS393" s="6"/>
      <c r="GT393" s="6"/>
      <c r="GU393" s="6"/>
      <c r="GV393" s="6"/>
      <c r="GW393" s="6"/>
      <c r="GX393" s="6"/>
      <c r="GY393" s="6"/>
      <c r="GZ393" s="6"/>
      <c r="HA393" s="6"/>
      <c r="HB393" s="6"/>
      <c r="HC393" s="6"/>
      <c r="HD393" s="6"/>
      <c r="HE393" s="6"/>
      <c r="HF393" s="6"/>
      <c r="HG393" s="6"/>
      <c r="HH393" s="6"/>
      <c r="HI393" s="6"/>
      <c r="HJ393" s="6"/>
      <c r="HK393" s="6"/>
      <c r="HL393" s="6"/>
      <c r="HM393" s="6"/>
      <c r="HN393" s="6"/>
      <c r="HO393" s="6"/>
      <c r="HP393" s="6"/>
      <c r="HQ393" s="6"/>
      <c r="HR393" s="6"/>
      <c r="HS393" s="6"/>
      <c r="HT393" s="6"/>
      <c r="HU393" s="6"/>
      <c r="HV393" s="6"/>
      <c r="HW393" s="6"/>
      <c r="HX393" s="6"/>
      <c r="HY393" s="6"/>
      <c r="HZ393" s="6"/>
      <c r="IA393" s="6"/>
      <c r="IB393" s="6"/>
      <c r="IC393" s="6"/>
      <c r="ID393" s="6"/>
      <c r="IE393" s="6"/>
      <c r="IF393" s="6"/>
      <c r="IG393" s="6"/>
      <c r="IH393" s="6"/>
      <c r="II393" s="6"/>
      <c r="IJ393" s="6"/>
      <c r="IK393" s="6"/>
      <c r="IL393" s="6"/>
      <c r="IM393" s="6"/>
      <c r="IN393" s="6"/>
      <c r="IO393" s="6"/>
      <c r="IP393" s="6"/>
      <c r="IQ393" s="6"/>
      <c r="IR393" s="6"/>
      <c r="IS393" s="6"/>
    </row>
    <row r="394" spans="1:253" s="7" customFormat="1" ht="24" customHeight="1">
      <c r="A394" s="39">
        <v>5</v>
      </c>
      <c r="B394" s="66" t="s">
        <v>577</v>
      </c>
      <c r="C394" s="39" t="s">
        <v>178</v>
      </c>
      <c r="D394" s="58">
        <v>1</v>
      </c>
      <c r="E394" s="40"/>
      <c r="F394" s="40"/>
      <c r="G394" s="112"/>
      <c r="H394" s="10"/>
    </row>
    <row r="395" spans="1:253" s="7" customFormat="1" ht="24" customHeight="1">
      <c r="A395" s="9">
        <v>6</v>
      </c>
      <c r="B395" s="66" t="s">
        <v>578</v>
      </c>
      <c r="C395" s="39" t="s">
        <v>178</v>
      </c>
      <c r="D395" s="58">
        <v>2</v>
      </c>
      <c r="E395" s="40"/>
      <c r="F395" s="40"/>
      <c r="G395" s="112"/>
      <c r="H395" s="10"/>
    </row>
    <row r="396" spans="1:253" s="7" customFormat="1" ht="24" customHeight="1">
      <c r="A396" s="39">
        <v>7</v>
      </c>
      <c r="B396" s="66" t="s">
        <v>579</v>
      </c>
      <c r="C396" s="39" t="s">
        <v>178</v>
      </c>
      <c r="D396" s="58">
        <v>1</v>
      </c>
      <c r="E396" s="40"/>
      <c r="F396" s="40"/>
      <c r="G396" s="112"/>
      <c r="H396" s="10"/>
    </row>
    <row r="397" spans="1:253" s="7" customFormat="1" ht="24" customHeight="1">
      <c r="A397" s="9">
        <v>8</v>
      </c>
      <c r="B397" s="66" t="s">
        <v>580</v>
      </c>
      <c r="C397" s="39" t="s">
        <v>581</v>
      </c>
      <c r="D397" s="58">
        <v>1</v>
      </c>
      <c r="E397" s="40"/>
      <c r="F397" s="40"/>
      <c r="G397" s="112"/>
      <c r="H397" s="10"/>
    </row>
    <row r="398" spans="1:253" s="7" customFormat="1" ht="24" customHeight="1">
      <c r="A398" s="39">
        <v>9</v>
      </c>
      <c r="B398" s="66" t="s">
        <v>582</v>
      </c>
      <c r="C398" s="39" t="s">
        <v>581</v>
      </c>
      <c r="D398" s="58">
        <v>1</v>
      </c>
      <c r="E398" s="40"/>
      <c r="F398" s="40"/>
      <c r="G398" s="112"/>
      <c r="H398" s="10"/>
    </row>
    <row r="399" spans="1:253" s="7" customFormat="1" ht="24" customHeight="1">
      <c r="A399" s="9">
        <v>10</v>
      </c>
      <c r="B399" s="66" t="s">
        <v>583</v>
      </c>
      <c r="C399" s="39" t="s">
        <v>584</v>
      </c>
      <c r="D399" s="58">
        <v>1</v>
      </c>
      <c r="E399" s="40"/>
      <c r="F399" s="40"/>
      <c r="G399" s="112"/>
      <c r="H399" s="10"/>
    </row>
    <row r="400" spans="1:253" s="7" customFormat="1" ht="24" customHeight="1">
      <c r="A400" s="39">
        <v>11</v>
      </c>
      <c r="B400" s="66" t="s">
        <v>585</v>
      </c>
      <c r="C400" s="39" t="s">
        <v>586</v>
      </c>
      <c r="D400" s="58">
        <v>1</v>
      </c>
      <c r="E400" s="40"/>
      <c r="F400" s="40"/>
      <c r="G400" s="112"/>
      <c r="H400" s="10"/>
    </row>
    <row r="401" spans="1:8" s="7" customFormat="1" ht="24" customHeight="1">
      <c r="A401" s="9">
        <v>12</v>
      </c>
      <c r="B401" s="66" t="s">
        <v>587</v>
      </c>
      <c r="C401" s="39" t="s">
        <v>586</v>
      </c>
      <c r="D401" s="58">
        <v>1</v>
      </c>
      <c r="E401" s="40"/>
      <c r="F401" s="40"/>
      <c r="G401" s="112"/>
      <c r="H401" s="10"/>
    </row>
    <row r="402" spans="1:8" s="7" customFormat="1" ht="24" customHeight="1">
      <c r="A402" s="39">
        <v>13</v>
      </c>
      <c r="B402" s="66" t="s">
        <v>588</v>
      </c>
      <c r="C402" s="39" t="s">
        <v>586</v>
      </c>
      <c r="D402" s="58">
        <v>164</v>
      </c>
      <c r="E402" s="40"/>
      <c r="F402" s="40"/>
      <c r="G402" s="112"/>
      <c r="H402" s="10"/>
    </row>
    <row r="403" spans="1:8" s="7" customFormat="1" ht="24" customHeight="1">
      <c r="A403" s="9">
        <v>14</v>
      </c>
      <c r="B403" s="66" t="s">
        <v>589</v>
      </c>
      <c r="C403" s="39" t="s">
        <v>586</v>
      </c>
      <c r="D403" s="58">
        <v>1</v>
      </c>
      <c r="E403" s="40"/>
      <c r="F403" s="40"/>
      <c r="G403" s="112"/>
      <c r="H403" s="10"/>
    </row>
    <row r="404" spans="1:8" s="7" customFormat="1" ht="24" customHeight="1">
      <c r="A404" s="39">
        <v>15</v>
      </c>
      <c r="B404" s="66" t="s">
        <v>590</v>
      </c>
      <c r="C404" s="39" t="s">
        <v>586</v>
      </c>
      <c r="D404" s="58">
        <v>2</v>
      </c>
      <c r="E404" s="40"/>
      <c r="F404" s="40"/>
      <c r="G404" s="112"/>
      <c r="H404" s="10"/>
    </row>
    <row r="405" spans="1:8" s="7" customFormat="1" ht="24" customHeight="1">
      <c r="A405" s="9">
        <v>16</v>
      </c>
      <c r="B405" s="66" t="s">
        <v>591</v>
      </c>
      <c r="C405" s="39" t="s">
        <v>584</v>
      </c>
      <c r="D405" s="58">
        <v>1</v>
      </c>
      <c r="E405" s="40"/>
      <c r="F405" s="40"/>
      <c r="G405" s="112"/>
      <c r="H405" s="10"/>
    </row>
    <row r="406" spans="1:8" s="7" customFormat="1" ht="24" customHeight="1">
      <c r="A406" s="39">
        <v>17</v>
      </c>
      <c r="B406" s="66" t="s">
        <v>592</v>
      </c>
      <c r="C406" s="39" t="s">
        <v>584</v>
      </c>
      <c r="D406" s="58">
        <v>2</v>
      </c>
      <c r="E406" s="40"/>
      <c r="F406" s="40"/>
      <c r="G406" s="112"/>
      <c r="H406" s="10"/>
    </row>
    <row r="407" spans="1:8" s="7" customFormat="1" ht="24" customHeight="1">
      <c r="A407" s="9">
        <v>18</v>
      </c>
      <c r="B407" s="66" t="s">
        <v>593</v>
      </c>
      <c r="C407" s="39" t="s">
        <v>584</v>
      </c>
      <c r="D407" s="58">
        <v>1</v>
      </c>
      <c r="E407" s="40"/>
      <c r="F407" s="40"/>
      <c r="G407" s="112"/>
      <c r="H407" s="10"/>
    </row>
    <row r="408" spans="1:8" s="7" customFormat="1" ht="24" customHeight="1">
      <c r="A408" s="39">
        <v>19</v>
      </c>
      <c r="B408" s="66" t="s">
        <v>594</v>
      </c>
      <c r="C408" s="39" t="s">
        <v>584</v>
      </c>
      <c r="D408" s="58">
        <v>3</v>
      </c>
      <c r="E408" s="40"/>
      <c r="F408" s="40"/>
      <c r="G408" s="112"/>
      <c r="H408" s="10"/>
    </row>
    <row r="409" spans="1:8" s="7" customFormat="1" ht="24" customHeight="1">
      <c r="A409" s="9">
        <v>20</v>
      </c>
      <c r="B409" s="66" t="s">
        <v>595</v>
      </c>
      <c r="C409" s="39" t="s">
        <v>584</v>
      </c>
      <c r="D409" s="58">
        <v>1</v>
      </c>
      <c r="E409" s="40"/>
      <c r="F409" s="40"/>
      <c r="G409" s="112"/>
      <c r="H409" s="10"/>
    </row>
    <row r="410" spans="1:8" s="7" customFormat="1" ht="24" customHeight="1">
      <c r="A410" s="39">
        <v>21</v>
      </c>
      <c r="B410" s="66" t="s">
        <v>596</v>
      </c>
      <c r="C410" s="39" t="s">
        <v>584</v>
      </c>
      <c r="D410" s="58">
        <v>1</v>
      </c>
      <c r="E410" s="40"/>
      <c r="F410" s="149"/>
      <c r="G410" s="112"/>
      <c r="H410" s="10"/>
    </row>
    <row r="411" spans="1:8" s="7" customFormat="1" ht="24" customHeight="1">
      <c r="A411" s="9">
        <v>22</v>
      </c>
      <c r="B411" s="66" t="s">
        <v>597</v>
      </c>
      <c r="C411" s="39" t="s">
        <v>584</v>
      </c>
      <c r="D411" s="58">
        <v>1</v>
      </c>
      <c r="E411" s="40"/>
      <c r="F411" s="149"/>
      <c r="G411" s="112"/>
      <c r="H411" s="10"/>
    </row>
    <row r="412" spans="1:8" s="7" customFormat="1" ht="24" customHeight="1">
      <c r="A412" s="39">
        <v>23</v>
      </c>
      <c r="B412" s="66" t="s">
        <v>598</v>
      </c>
      <c r="C412" s="39" t="s">
        <v>584</v>
      </c>
      <c r="D412" s="58">
        <v>1</v>
      </c>
      <c r="E412" s="40"/>
      <c r="F412" s="149"/>
      <c r="G412" s="112"/>
      <c r="H412" s="10"/>
    </row>
    <row r="413" spans="1:8" s="7" customFormat="1" ht="24" customHeight="1">
      <c r="A413" s="9">
        <v>24</v>
      </c>
      <c r="B413" s="66" t="s">
        <v>599</v>
      </c>
      <c r="C413" s="39" t="s">
        <v>584</v>
      </c>
      <c r="D413" s="58">
        <v>315</v>
      </c>
      <c r="E413" s="40"/>
      <c r="F413" s="149"/>
      <c r="G413" s="112"/>
      <c r="H413" s="10"/>
    </row>
    <row r="414" spans="1:8" s="7" customFormat="1" ht="24" customHeight="1">
      <c r="A414" s="39">
        <v>25</v>
      </c>
      <c r="B414" s="66" t="s">
        <v>600</v>
      </c>
      <c r="C414" s="39" t="s">
        <v>584</v>
      </c>
      <c r="D414" s="58">
        <v>192</v>
      </c>
      <c r="E414" s="40"/>
      <c r="F414" s="149"/>
      <c r="G414" s="112"/>
      <c r="H414" s="10"/>
    </row>
    <row r="415" spans="1:8" s="7" customFormat="1" ht="24" customHeight="1">
      <c r="A415" s="9">
        <v>26</v>
      </c>
      <c r="B415" s="66" t="s">
        <v>601</v>
      </c>
      <c r="C415" s="39" t="s">
        <v>602</v>
      </c>
      <c r="D415" s="58">
        <v>75</v>
      </c>
      <c r="E415" s="40"/>
      <c r="F415" s="149"/>
      <c r="G415" s="112"/>
      <c r="H415" s="10"/>
    </row>
    <row r="416" spans="1:8" s="7" customFormat="1" ht="24" customHeight="1">
      <c r="A416" s="39">
        <v>27</v>
      </c>
      <c r="B416" s="66" t="s">
        <v>603</v>
      </c>
      <c r="C416" s="39" t="s">
        <v>602</v>
      </c>
      <c r="D416" s="58">
        <v>340</v>
      </c>
      <c r="E416" s="40"/>
      <c r="F416" s="149"/>
      <c r="G416" s="112"/>
      <c r="H416" s="10"/>
    </row>
    <row r="417" spans="1:8" s="7" customFormat="1" ht="24" customHeight="1">
      <c r="A417" s="9">
        <v>28</v>
      </c>
      <c r="B417" s="66" t="s">
        <v>604</v>
      </c>
      <c r="C417" s="39" t="s">
        <v>602</v>
      </c>
      <c r="D417" s="58">
        <v>935</v>
      </c>
      <c r="E417" s="40"/>
      <c r="F417" s="149"/>
      <c r="G417" s="112"/>
      <c r="H417" s="10"/>
    </row>
    <row r="418" spans="1:8" s="7" customFormat="1" ht="24" customHeight="1">
      <c r="A418" s="39">
        <v>29</v>
      </c>
      <c r="B418" s="66" t="s">
        <v>605</v>
      </c>
      <c r="C418" s="39" t="s">
        <v>586</v>
      </c>
      <c r="D418" s="58">
        <v>360</v>
      </c>
      <c r="E418" s="40"/>
      <c r="F418" s="149"/>
      <c r="G418" s="112"/>
      <c r="H418" s="10"/>
    </row>
    <row r="419" spans="1:8" s="7" customFormat="1" ht="24" customHeight="1">
      <c r="A419" s="9">
        <v>30</v>
      </c>
      <c r="B419" s="66" t="s">
        <v>606</v>
      </c>
      <c r="C419" s="39" t="s">
        <v>586</v>
      </c>
      <c r="D419" s="58">
        <v>60</v>
      </c>
      <c r="E419" s="40"/>
      <c r="F419" s="149"/>
      <c r="G419" s="112"/>
      <c r="H419" s="10"/>
    </row>
    <row r="420" spans="1:8" s="7" customFormat="1" ht="24" customHeight="1">
      <c r="A420" s="39">
        <v>31</v>
      </c>
      <c r="B420" s="66" t="s">
        <v>607</v>
      </c>
      <c r="C420" s="39" t="s">
        <v>586</v>
      </c>
      <c r="D420" s="58">
        <v>180</v>
      </c>
      <c r="E420" s="40"/>
      <c r="F420" s="149"/>
      <c r="G420" s="112"/>
      <c r="H420" s="10"/>
    </row>
    <row r="421" spans="1:8" s="7" customFormat="1" ht="24" customHeight="1">
      <c r="A421" s="9">
        <v>32</v>
      </c>
      <c r="B421" s="66" t="s">
        <v>608</v>
      </c>
      <c r="C421" s="39" t="s">
        <v>586</v>
      </c>
      <c r="D421" s="58">
        <v>100</v>
      </c>
      <c r="E421" s="40"/>
      <c r="F421" s="149"/>
      <c r="G421" s="112"/>
      <c r="H421" s="10"/>
    </row>
    <row r="422" spans="1:8" s="7" customFormat="1" ht="24" customHeight="1">
      <c r="A422" s="39">
        <v>33</v>
      </c>
      <c r="B422" s="66" t="s">
        <v>609</v>
      </c>
      <c r="C422" s="39" t="s">
        <v>586</v>
      </c>
      <c r="D422" s="58">
        <v>100</v>
      </c>
      <c r="E422" s="40"/>
      <c r="F422" s="149"/>
      <c r="G422" s="112"/>
      <c r="H422" s="10"/>
    </row>
    <row r="423" spans="1:8" s="7" customFormat="1" ht="24" customHeight="1">
      <c r="A423" s="9">
        <v>34</v>
      </c>
      <c r="B423" s="66" t="s">
        <v>610</v>
      </c>
      <c r="C423" s="39" t="s">
        <v>586</v>
      </c>
      <c r="D423" s="58">
        <v>500</v>
      </c>
      <c r="E423" s="40"/>
      <c r="F423" s="149"/>
      <c r="G423" s="112"/>
      <c r="H423" s="10"/>
    </row>
    <row r="424" spans="1:8" s="7" customFormat="1" ht="24" customHeight="1">
      <c r="A424" s="39">
        <v>35</v>
      </c>
      <c r="B424" s="66" t="s">
        <v>611</v>
      </c>
      <c r="C424" s="39" t="s">
        <v>586</v>
      </c>
      <c r="D424" s="58">
        <v>200</v>
      </c>
      <c r="E424" s="40"/>
      <c r="F424" s="149"/>
      <c r="G424" s="112"/>
      <c r="H424" s="10"/>
    </row>
    <row r="425" spans="1:8" s="7" customFormat="1" ht="24" customHeight="1">
      <c r="A425" s="9">
        <v>36</v>
      </c>
      <c r="B425" s="66" t="s">
        <v>612</v>
      </c>
      <c r="C425" s="39" t="s">
        <v>586</v>
      </c>
      <c r="D425" s="58">
        <v>400</v>
      </c>
      <c r="E425" s="40"/>
      <c r="F425" s="149"/>
      <c r="G425" s="112"/>
      <c r="H425" s="10"/>
    </row>
    <row r="426" spans="1:8" s="7" customFormat="1" ht="24" customHeight="1">
      <c r="A426" s="39">
        <v>37</v>
      </c>
      <c r="B426" s="66" t="s">
        <v>613</v>
      </c>
      <c r="C426" s="39" t="s">
        <v>586</v>
      </c>
      <c r="D426" s="58">
        <v>400</v>
      </c>
      <c r="E426" s="40"/>
      <c r="F426" s="149"/>
      <c r="G426" s="112"/>
      <c r="H426" s="10"/>
    </row>
    <row r="427" spans="1:8" s="7" customFormat="1" ht="24" customHeight="1">
      <c r="A427" s="9">
        <v>38</v>
      </c>
      <c r="B427" s="66" t="s">
        <v>614</v>
      </c>
      <c r="C427" s="39" t="s">
        <v>584</v>
      </c>
      <c r="D427" s="58">
        <v>125</v>
      </c>
      <c r="E427" s="40"/>
      <c r="F427" s="149"/>
      <c r="G427" s="112"/>
      <c r="H427" s="10"/>
    </row>
    <row r="428" spans="1:8" s="7" customFormat="1" ht="24" customHeight="1">
      <c r="A428" s="39">
        <v>39</v>
      </c>
      <c r="B428" s="66" t="s">
        <v>615</v>
      </c>
      <c r="C428" s="39" t="s">
        <v>584</v>
      </c>
      <c r="D428" s="58">
        <v>200</v>
      </c>
      <c r="E428" s="40"/>
      <c r="F428" s="149"/>
      <c r="G428" s="112"/>
      <c r="H428" s="10"/>
    </row>
    <row r="429" spans="1:8" s="7" customFormat="1" ht="24" customHeight="1">
      <c r="A429" s="9">
        <v>40</v>
      </c>
      <c r="B429" s="66" t="s">
        <v>616</v>
      </c>
      <c r="C429" s="39" t="s">
        <v>584</v>
      </c>
      <c r="D429" s="58">
        <v>750</v>
      </c>
      <c r="E429" s="40"/>
      <c r="F429" s="149"/>
      <c r="G429" s="112"/>
      <c r="H429" s="10"/>
    </row>
    <row r="430" spans="1:8" s="7" customFormat="1" ht="24" customHeight="1">
      <c r="A430" s="39">
        <v>41</v>
      </c>
      <c r="B430" s="66" t="s">
        <v>617</v>
      </c>
      <c r="C430" s="39" t="s">
        <v>584</v>
      </c>
      <c r="D430" s="58">
        <v>300</v>
      </c>
      <c r="E430" s="40"/>
      <c r="F430" s="149"/>
      <c r="G430" s="112"/>
      <c r="H430" s="10"/>
    </row>
    <row r="431" spans="1:8" s="7" customFormat="1" ht="24" customHeight="1">
      <c r="A431" s="9">
        <v>42</v>
      </c>
      <c r="B431" s="66" t="s">
        <v>618</v>
      </c>
      <c r="C431" s="39" t="s">
        <v>584</v>
      </c>
      <c r="D431" s="58">
        <v>270</v>
      </c>
      <c r="E431" s="40"/>
      <c r="F431" s="149"/>
      <c r="G431" s="112"/>
      <c r="H431" s="10"/>
    </row>
    <row r="432" spans="1:8" s="7" customFormat="1" ht="24" customHeight="1">
      <c r="A432" s="39">
        <v>43</v>
      </c>
      <c r="B432" s="66" t="s">
        <v>619</v>
      </c>
      <c r="C432" s="39" t="s">
        <v>584</v>
      </c>
      <c r="D432" s="58">
        <v>270</v>
      </c>
      <c r="E432" s="40"/>
      <c r="F432" s="40"/>
      <c r="G432" s="112"/>
      <c r="H432" s="10"/>
    </row>
    <row r="433" spans="1:8" s="7" customFormat="1" ht="24" customHeight="1">
      <c r="A433" s="9">
        <v>44</v>
      </c>
      <c r="B433" s="66" t="s">
        <v>620</v>
      </c>
      <c r="C433" s="39" t="s">
        <v>584</v>
      </c>
      <c r="D433" s="58">
        <v>170</v>
      </c>
      <c r="E433" s="40"/>
      <c r="F433" s="40"/>
      <c r="G433" s="112"/>
      <c r="H433" s="10"/>
    </row>
    <row r="434" spans="1:8" s="7" customFormat="1" ht="24" customHeight="1">
      <c r="A434" s="39">
        <v>45</v>
      </c>
      <c r="B434" s="66" t="s">
        <v>621</v>
      </c>
      <c r="C434" s="39" t="s">
        <v>584</v>
      </c>
      <c r="D434" s="58">
        <v>135</v>
      </c>
      <c r="E434" s="40"/>
      <c r="F434" s="40"/>
      <c r="G434" s="112"/>
      <c r="H434" s="10"/>
    </row>
    <row r="435" spans="1:8" s="7" customFormat="1" ht="24" customHeight="1">
      <c r="A435" s="9">
        <v>46</v>
      </c>
      <c r="B435" s="66" t="s">
        <v>622</v>
      </c>
      <c r="C435" s="39" t="s">
        <v>584</v>
      </c>
      <c r="D435" s="58">
        <v>270</v>
      </c>
      <c r="E435" s="40"/>
      <c r="F435" s="40"/>
      <c r="G435" s="112"/>
      <c r="H435" s="10"/>
    </row>
    <row r="436" spans="1:8" s="7" customFormat="1" ht="24" customHeight="1">
      <c r="A436" s="39">
        <v>47</v>
      </c>
      <c r="B436" s="66" t="s">
        <v>623</v>
      </c>
      <c r="C436" s="39" t="s">
        <v>584</v>
      </c>
      <c r="D436" s="58">
        <v>1500</v>
      </c>
      <c r="E436" s="40"/>
      <c r="F436" s="40"/>
      <c r="G436" s="112"/>
      <c r="H436" s="10"/>
    </row>
    <row r="437" spans="1:8" s="7" customFormat="1" ht="24" customHeight="1">
      <c r="A437" s="9">
        <v>48</v>
      </c>
      <c r="B437" s="66" t="s">
        <v>624</v>
      </c>
      <c r="C437" s="39" t="s">
        <v>584</v>
      </c>
      <c r="D437" s="58">
        <v>1875</v>
      </c>
      <c r="E437" s="40"/>
      <c r="F437" s="40"/>
      <c r="G437" s="112"/>
      <c r="H437" s="10"/>
    </row>
    <row r="438" spans="1:8" s="7" customFormat="1" ht="24" customHeight="1">
      <c r="A438" s="39">
        <v>49</v>
      </c>
      <c r="B438" s="66" t="s">
        <v>625</v>
      </c>
      <c r="C438" s="39" t="s">
        <v>626</v>
      </c>
      <c r="D438" s="58">
        <v>140</v>
      </c>
      <c r="E438" s="40"/>
      <c r="F438" s="40"/>
      <c r="G438" s="112"/>
      <c r="H438" s="10"/>
    </row>
    <row r="439" spans="1:8" s="7" customFormat="1" ht="24" customHeight="1">
      <c r="A439" s="9">
        <v>50</v>
      </c>
      <c r="B439" s="66" t="s">
        <v>627</v>
      </c>
      <c r="C439" s="39" t="s">
        <v>626</v>
      </c>
      <c r="D439" s="58">
        <v>3540</v>
      </c>
      <c r="E439" s="40"/>
      <c r="F439" s="40"/>
      <c r="G439" s="112"/>
      <c r="H439" s="10"/>
    </row>
    <row r="440" spans="1:8" s="7" customFormat="1" ht="24" customHeight="1">
      <c r="A440" s="39">
        <v>51</v>
      </c>
      <c r="B440" s="66" t="s">
        <v>628</v>
      </c>
      <c r="C440" s="39" t="s">
        <v>629</v>
      </c>
      <c r="D440" s="58">
        <v>130</v>
      </c>
      <c r="E440" s="40"/>
      <c r="F440" s="40"/>
      <c r="G440" s="112"/>
      <c r="H440" s="10"/>
    </row>
    <row r="441" spans="1:8" s="7" customFormat="1" ht="24" customHeight="1">
      <c r="A441" s="9">
        <v>52</v>
      </c>
      <c r="B441" s="141" t="s">
        <v>630</v>
      </c>
      <c r="C441" s="9" t="s">
        <v>631</v>
      </c>
      <c r="D441" s="58">
        <v>1</v>
      </c>
      <c r="E441" s="58"/>
      <c r="F441" s="58"/>
      <c r="G441" s="150"/>
      <c r="H441" s="10"/>
    </row>
    <row r="442" spans="1:8" s="7" customFormat="1" ht="24" customHeight="1">
      <c r="A442" s="39">
        <v>53</v>
      </c>
      <c r="B442" s="141" t="s">
        <v>632</v>
      </c>
      <c r="C442" s="9" t="s">
        <v>633</v>
      </c>
      <c r="D442" s="58">
        <v>1</v>
      </c>
      <c r="E442" s="58"/>
      <c r="F442" s="58"/>
      <c r="G442" s="150"/>
      <c r="H442" s="10"/>
    </row>
    <row r="443" spans="1:8" s="7" customFormat="1" ht="24" customHeight="1">
      <c r="A443" s="9">
        <v>54</v>
      </c>
      <c r="B443" s="141" t="s">
        <v>634</v>
      </c>
      <c r="C443" s="9" t="s">
        <v>635</v>
      </c>
      <c r="D443" s="58">
        <v>1</v>
      </c>
      <c r="E443" s="58"/>
      <c r="F443" s="58"/>
      <c r="G443" s="150"/>
      <c r="H443" s="10"/>
    </row>
    <row r="444" spans="1:8" s="7" customFormat="1" ht="24" customHeight="1">
      <c r="A444" s="39">
        <v>55</v>
      </c>
      <c r="B444" s="141" t="s">
        <v>636</v>
      </c>
      <c r="C444" s="9" t="s">
        <v>635</v>
      </c>
      <c r="D444" s="58">
        <v>1</v>
      </c>
      <c r="E444" s="58"/>
      <c r="F444" s="58"/>
      <c r="G444" s="150"/>
      <c r="H444" s="10"/>
    </row>
    <row r="445" spans="1:8" s="152" customFormat="1" ht="24" customHeight="1">
      <c r="A445" s="9">
        <v>56</v>
      </c>
      <c r="B445" s="141" t="s">
        <v>637</v>
      </c>
      <c r="C445" s="9" t="s">
        <v>635</v>
      </c>
      <c r="D445" s="58">
        <v>1</v>
      </c>
      <c r="E445" s="58"/>
      <c r="F445" s="58"/>
      <c r="G445" s="150"/>
      <c r="H445" s="151"/>
    </row>
    <row r="446" spans="1:8" s="152" customFormat="1" ht="24" customHeight="1">
      <c r="A446" s="39">
        <v>57</v>
      </c>
      <c r="B446" s="141" t="s">
        <v>638</v>
      </c>
      <c r="C446" s="9" t="s">
        <v>635</v>
      </c>
      <c r="D446" s="58">
        <v>1</v>
      </c>
      <c r="E446" s="58"/>
      <c r="F446" s="58"/>
      <c r="G446" s="150"/>
      <c r="H446" s="151"/>
    </row>
    <row r="447" spans="1:8" s="6" customFormat="1" ht="24" customHeight="1">
      <c r="A447" s="39"/>
      <c r="B447" s="39" t="s">
        <v>182</v>
      </c>
      <c r="C447" s="39"/>
      <c r="D447" s="40"/>
      <c r="E447" s="40"/>
      <c r="F447" s="40"/>
      <c r="G447" s="20"/>
      <c r="H447" s="148"/>
    </row>
    <row r="448" spans="1:8" s="6" customFormat="1" ht="24" customHeight="1">
      <c r="A448" s="39"/>
      <c r="B448" s="35"/>
      <c r="C448" s="39"/>
      <c r="D448" s="40"/>
      <c r="E448" s="94"/>
      <c r="F448" s="40"/>
      <c r="G448" s="100"/>
      <c r="H448" s="148"/>
    </row>
    <row r="449" spans="1:8" s="6" customFormat="1" ht="24" customHeight="1">
      <c r="A449" s="37" t="s">
        <v>496</v>
      </c>
      <c r="B449" s="133" t="s">
        <v>184</v>
      </c>
      <c r="C449" s="133"/>
      <c r="D449" s="133"/>
      <c r="E449" s="133"/>
      <c r="F449" s="133"/>
      <c r="G449" s="20"/>
    </row>
    <row r="450" spans="1:8" s="6" customFormat="1" ht="24" customHeight="1">
      <c r="A450" s="39">
        <v>1</v>
      </c>
      <c r="B450" s="80" t="s">
        <v>185</v>
      </c>
      <c r="C450" s="39" t="s">
        <v>156</v>
      </c>
      <c r="D450" s="40">
        <v>48</v>
      </c>
      <c r="E450" s="40"/>
      <c r="F450" s="40"/>
      <c r="G450" s="72"/>
    </row>
    <row r="451" spans="1:8" s="6" customFormat="1" ht="24" customHeight="1">
      <c r="A451" s="39">
        <v>2</v>
      </c>
      <c r="B451" s="80" t="s">
        <v>186</v>
      </c>
      <c r="C451" s="39" t="s">
        <v>217</v>
      </c>
      <c r="D451" s="40">
        <v>10</v>
      </c>
      <c r="E451" s="40"/>
      <c r="F451" s="40"/>
      <c r="G451" s="20"/>
    </row>
    <row r="452" spans="1:8" s="6" customFormat="1" ht="24" customHeight="1">
      <c r="A452" s="39">
        <v>3</v>
      </c>
      <c r="B452" s="66" t="s">
        <v>418</v>
      </c>
      <c r="C452" s="39" t="s">
        <v>178</v>
      </c>
      <c r="D452" s="40">
        <v>300</v>
      </c>
      <c r="E452" s="153"/>
      <c r="F452" s="40"/>
      <c r="G452" s="20"/>
    </row>
    <row r="453" spans="1:8" s="6" customFormat="1" ht="24" customHeight="1">
      <c r="A453" s="39">
        <v>4</v>
      </c>
      <c r="B453" s="80" t="s">
        <v>419</v>
      </c>
      <c r="C453" s="39" t="s">
        <v>156</v>
      </c>
      <c r="D453" s="40">
        <v>100</v>
      </c>
      <c r="E453" s="153"/>
      <c r="F453" s="40"/>
      <c r="G453" s="20"/>
      <c r="H453" s="10"/>
    </row>
    <row r="454" spans="1:8" s="6" customFormat="1" ht="24" customHeight="1">
      <c r="A454" s="39"/>
      <c r="B454" s="39" t="s">
        <v>174</v>
      </c>
      <c r="C454" s="39"/>
      <c r="D454" s="40"/>
      <c r="E454" s="40"/>
      <c r="F454" s="40"/>
      <c r="G454" s="20"/>
      <c r="H454" s="148"/>
    </row>
    <row r="455" spans="1:8" s="6" customFormat="1" ht="24" customHeight="1">
      <c r="A455" s="39"/>
      <c r="B455" s="39"/>
      <c r="C455" s="39"/>
      <c r="D455" s="40"/>
      <c r="E455" s="40"/>
      <c r="F455" s="40"/>
      <c r="G455" s="20"/>
      <c r="H455" s="148"/>
    </row>
    <row r="456" spans="1:8" s="6" customFormat="1" ht="24" customHeight="1">
      <c r="A456" s="39"/>
      <c r="B456" s="39"/>
      <c r="C456" s="39"/>
      <c r="D456" s="40"/>
      <c r="E456" s="40"/>
      <c r="F456" s="40"/>
      <c r="G456" s="20"/>
      <c r="H456" s="148"/>
    </row>
    <row r="457" spans="1:8" s="6" customFormat="1" ht="24" customHeight="1">
      <c r="A457" s="37" t="s">
        <v>237</v>
      </c>
      <c r="B457" s="115" t="s">
        <v>320</v>
      </c>
      <c r="C457" s="39"/>
      <c r="D457" s="154"/>
      <c r="E457" s="154"/>
      <c r="F457" s="154"/>
      <c r="G457" s="41" t="s">
        <v>233</v>
      </c>
      <c r="H457" s="148"/>
    </row>
    <row r="458" spans="1:8" s="6" customFormat="1" ht="24" customHeight="1">
      <c r="A458" s="39">
        <v>1</v>
      </c>
      <c r="B458" s="80" t="s">
        <v>406</v>
      </c>
      <c r="C458" s="39" t="s">
        <v>234</v>
      </c>
      <c r="D458" s="154">
        <v>7</v>
      </c>
      <c r="E458" s="154"/>
      <c r="F458" s="155"/>
      <c r="G458" s="41"/>
      <c r="H458" s="148"/>
    </row>
    <row r="459" spans="1:8" s="6" customFormat="1" ht="24" customHeight="1">
      <c r="A459" s="39">
        <v>2</v>
      </c>
      <c r="B459" s="80" t="s">
        <v>407</v>
      </c>
      <c r="C459" s="39" t="s">
        <v>234</v>
      </c>
      <c r="D459" s="154">
        <v>4</v>
      </c>
      <c r="E459" s="154"/>
      <c r="F459" s="155"/>
      <c r="G459" s="41"/>
      <c r="H459" s="148"/>
    </row>
    <row r="460" spans="1:8" s="6" customFormat="1" ht="24" customHeight="1">
      <c r="A460" s="39">
        <v>3</v>
      </c>
      <c r="B460" s="80" t="s">
        <v>408</v>
      </c>
      <c r="C460" s="39" t="s">
        <v>234</v>
      </c>
      <c r="D460" s="154">
        <v>6</v>
      </c>
      <c r="E460" s="154"/>
      <c r="F460" s="155"/>
      <c r="G460" s="41"/>
      <c r="H460" s="148"/>
    </row>
    <row r="461" spans="1:8" s="6" customFormat="1" ht="24" customHeight="1">
      <c r="A461" s="39">
        <v>4</v>
      </c>
      <c r="B461" s="80" t="s">
        <v>409</v>
      </c>
      <c r="C461" s="39" t="s">
        <v>234</v>
      </c>
      <c r="D461" s="154">
        <v>12</v>
      </c>
      <c r="E461" s="154"/>
      <c r="F461" s="155"/>
      <c r="G461" s="41"/>
      <c r="H461" s="148"/>
    </row>
    <row r="462" spans="1:8" s="6" customFormat="1" ht="24" customHeight="1">
      <c r="A462" s="39">
        <v>5</v>
      </c>
      <c r="B462" s="80" t="s">
        <v>410</v>
      </c>
      <c r="C462" s="39" t="s">
        <v>235</v>
      </c>
      <c r="D462" s="154">
        <v>4</v>
      </c>
      <c r="E462" s="154"/>
      <c r="F462" s="155"/>
      <c r="G462" s="41"/>
      <c r="H462" s="148"/>
    </row>
    <row r="463" spans="1:8" s="6" customFormat="1" ht="24" customHeight="1">
      <c r="A463" s="39">
        <v>6</v>
      </c>
      <c r="B463" s="80" t="s">
        <v>411</v>
      </c>
      <c r="C463" s="39" t="s">
        <v>236</v>
      </c>
      <c r="D463" s="154">
        <v>2</v>
      </c>
      <c r="E463" s="154"/>
      <c r="F463" s="155"/>
      <c r="G463" s="41"/>
      <c r="H463" s="148"/>
    </row>
    <row r="464" spans="1:8" s="6" customFormat="1" ht="24" customHeight="1">
      <c r="A464" s="39">
        <v>7</v>
      </c>
      <c r="B464" s="80" t="s">
        <v>412</v>
      </c>
      <c r="C464" s="39" t="s">
        <v>236</v>
      </c>
      <c r="D464" s="154">
        <v>7</v>
      </c>
      <c r="E464" s="154"/>
      <c r="F464" s="155"/>
      <c r="G464" s="41"/>
      <c r="H464" s="148"/>
    </row>
    <row r="465" spans="1:9" s="6" customFormat="1" ht="24" customHeight="1">
      <c r="A465" s="39">
        <v>8</v>
      </c>
      <c r="B465" s="80" t="s">
        <v>413</v>
      </c>
      <c r="C465" s="39" t="s">
        <v>236</v>
      </c>
      <c r="D465" s="154">
        <v>5</v>
      </c>
      <c r="E465" s="154"/>
      <c r="F465" s="155"/>
      <c r="G465" s="41"/>
      <c r="H465" s="148"/>
    </row>
    <row r="466" spans="1:9" s="6" customFormat="1" ht="24" customHeight="1">
      <c r="A466" s="39">
        <v>9</v>
      </c>
      <c r="B466" s="80" t="s">
        <v>414</v>
      </c>
      <c r="C466" s="39" t="s">
        <v>236</v>
      </c>
      <c r="D466" s="154">
        <v>6</v>
      </c>
      <c r="E466" s="154"/>
      <c r="F466" s="155"/>
      <c r="G466" s="41"/>
      <c r="H466" s="148"/>
    </row>
    <row r="467" spans="1:9" s="6" customFormat="1" ht="24" customHeight="1">
      <c r="A467" s="39">
        <v>10</v>
      </c>
      <c r="B467" s="80" t="s">
        <v>415</v>
      </c>
      <c r="C467" s="39" t="s">
        <v>234</v>
      </c>
      <c r="D467" s="154">
        <v>3</v>
      </c>
      <c r="E467" s="154"/>
      <c r="F467" s="155"/>
      <c r="G467" s="41"/>
      <c r="H467" s="148"/>
    </row>
    <row r="468" spans="1:9" s="6" customFormat="1" ht="24" customHeight="1">
      <c r="A468" s="39">
        <v>11</v>
      </c>
      <c r="B468" s="80" t="s">
        <v>416</v>
      </c>
      <c r="C468" s="39" t="s">
        <v>234</v>
      </c>
      <c r="D468" s="154">
        <v>5</v>
      </c>
      <c r="E468" s="154"/>
      <c r="F468" s="155"/>
      <c r="G468" s="41"/>
      <c r="H468" s="148"/>
    </row>
    <row r="469" spans="1:9" s="6" customFormat="1" ht="24" customHeight="1">
      <c r="A469" s="39">
        <v>12</v>
      </c>
      <c r="B469" s="80" t="s">
        <v>417</v>
      </c>
      <c r="C469" s="39" t="s">
        <v>234</v>
      </c>
      <c r="D469" s="154">
        <v>6</v>
      </c>
      <c r="E469" s="154"/>
      <c r="F469" s="155"/>
      <c r="G469" s="41"/>
      <c r="H469" s="148"/>
    </row>
    <row r="470" spans="1:9" s="6" customFormat="1" ht="24" customHeight="1">
      <c r="A470" s="39"/>
      <c r="B470" s="46" t="s">
        <v>644</v>
      </c>
      <c r="C470" s="39"/>
      <c r="D470" s="154"/>
      <c r="E470" s="154"/>
      <c r="F470" s="154"/>
      <c r="G470" s="41"/>
      <c r="H470" s="148"/>
    </row>
    <row r="471" spans="1:9" s="6" customFormat="1" ht="24" customHeight="1">
      <c r="A471" s="39"/>
      <c r="B471" s="39"/>
      <c r="C471" s="39"/>
      <c r="D471" s="40"/>
      <c r="E471" s="40"/>
      <c r="F471" s="40"/>
      <c r="G471" s="20"/>
      <c r="H471" s="148"/>
    </row>
    <row r="472" spans="1:9" s="6" customFormat="1" ht="24" customHeight="1">
      <c r="A472" s="39"/>
      <c r="B472" s="39"/>
      <c r="C472" s="39"/>
      <c r="D472" s="40"/>
      <c r="E472" s="40"/>
      <c r="F472" s="40"/>
      <c r="G472" s="20"/>
      <c r="H472" s="148"/>
    </row>
    <row r="473" spans="1:9" s="6" customFormat="1" ht="24" customHeight="1">
      <c r="A473" s="37" t="s">
        <v>25</v>
      </c>
      <c r="B473" s="50" t="s">
        <v>322</v>
      </c>
      <c r="C473" s="39"/>
      <c r="D473" s="154"/>
      <c r="E473" s="154"/>
      <c r="F473" s="154"/>
      <c r="G473" s="41"/>
      <c r="H473" s="148"/>
      <c r="I473" s="10"/>
    </row>
    <row r="474" spans="1:9" s="6" customFormat="1" ht="24" customHeight="1">
      <c r="A474" s="39" t="s">
        <v>323</v>
      </c>
      <c r="B474" s="35" t="s">
        <v>324</v>
      </c>
      <c r="C474" s="39"/>
      <c r="D474" s="154"/>
      <c r="E474" s="154"/>
      <c r="F474" s="155"/>
      <c r="G474" s="41"/>
      <c r="H474" s="156"/>
    </row>
    <row r="475" spans="1:9" s="6" customFormat="1" ht="24" customHeight="1">
      <c r="A475" s="39">
        <v>1</v>
      </c>
      <c r="B475" s="35" t="s">
        <v>325</v>
      </c>
      <c r="C475" s="39"/>
      <c r="D475" s="154"/>
      <c r="E475" s="154"/>
      <c r="F475" s="155"/>
      <c r="G475" s="41"/>
      <c r="H475" s="156"/>
    </row>
    <row r="476" spans="1:9" s="6" customFormat="1" ht="60" customHeight="1">
      <c r="A476" s="39" t="s">
        <v>326</v>
      </c>
      <c r="B476" s="80" t="s">
        <v>327</v>
      </c>
      <c r="C476" s="39" t="s">
        <v>328</v>
      </c>
      <c r="D476" s="154">
        <v>4</v>
      </c>
      <c r="E476" s="154"/>
      <c r="F476" s="155"/>
      <c r="G476" s="157" t="s">
        <v>329</v>
      </c>
      <c r="H476" s="156"/>
    </row>
    <row r="477" spans="1:9" s="6" customFormat="1" ht="36" customHeight="1">
      <c r="A477" s="39" t="s">
        <v>330</v>
      </c>
      <c r="B477" s="80" t="s">
        <v>331</v>
      </c>
      <c r="C477" s="39" t="s">
        <v>332</v>
      </c>
      <c r="D477" s="154">
        <v>12</v>
      </c>
      <c r="E477" s="154"/>
      <c r="F477" s="155"/>
      <c r="G477" s="157" t="s">
        <v>329</v>
      </c>
      <c r="H477" s="156"/>
    </row>
    <row r="478" spans="1:9" s="6" customFormat="1" ht="36" customHeight="1">
      <c r="A478" s="39" t="s">
        <v>333</v>
      </c>
      <c r="B478" s="80" t="s">
        <v>334</v>
      </c>
      <c r="C478" s="39" t="s">
        <v>328</v>
      </c>
      <c r="D478" s="154">
        <v>10</v>
      </c>
      <c r="E478" s="154"/>
      <c r="F478" s="155"/>
      <c r="G478" s="157" t="s">
        <v>405</v>
      </c>
      <c r="H478" s="156"/>
    </row>
    <row r="479" spans="1:9" s="6" customFormat="1" ht="24" customHeight="1">
      <c r="A479" s="39"/>
      <c r="B479" s="80"/>
      <c r="C479" s="39"/>
      <c r="D479" s="154"/>
      <c r="E479" s="154"/>
      <c r="F479" s="155"/>
      <c r="G479" s="157"/>
      <c r="H479" s="156"/>
    </row>
    <row r="480" spans="1:9" s="6" customFormat="1" ht="24" customHeight="1">
      <c r="A480" s="39" t="s">
        <v>335</v>
      </c>
      <c r="B480" s="80" t="s">
        <v>336</v>
      </c>
      <c r="C480" s="39"/>
      <c r="D480" s="154"/>
      <c r="E480" s="154"/>
      <c r="F480" s="155"/>
      <c r="G480" s="157"/>
      <c r="H480" s="156"/>
    </row>
    <row r="481" spans="1:8" s="6" customFormat="1" ht="42" customHeight="1">
      <c r="A481" s="39" t="s">
        <v>326</v>
      </c>
      <c r="B481" s="80" t="s">
        <v>327</v>
      </c>
      <c r="C481" s="39" t="s">
        <v>328</v>
      </c>
      <c r="D481" s="154">
        <v>4</v>
      </c>
      <c r="E481" s="154"/>
      <c r="F481" s="155"/>
      <c r="G481" s="157" t="s">
        <v>329</v>
      </c>
      <c r="H481" s="156"/>
    </row>
    <row r="482" spans="1:8" s="6" customFormat="1" ht="39" customHeight="1">
      <c r="A482" s="39" t="s">
        <v>330</v>
      </c>
      <c r="B482" s="80" t="s">
        <v>386</v>
      </c>
      <c r="C482" s="39" t="s">
        <v>332</v>
      </c>
      <c r="D482" s="154">
        <v>12</v>
      </c>
      <c r="E482" s="154"/>
      <c r="F482" s="155"/>
      <c r="G482" s="157" t="s">
        <v>329</v>
      </c>
      <c r="H482" s="156"/>
    </row>
    <row r="483" spans="1:8" s="6" customFormat="1" ht="38.25" customHeight="1">
      <c r="A483" s="39" t="s">
        <v>333</v>
      </c>
      <c r="B483" s="80" t="s">
        <v>334</v>
      </c>
      <c r="C483" s="39" t="s">
        <v>328</v>
      </c>
      <c r="D483" s="154">
        <v>10</v>
      </c>
      <c r="E483" s="154"/>
      <c r="F483" s="155"/>
      <c r="G483" s="157" t="s">
        <v>405</v>
      </c>
      <c r="H483" s="156"/>
    </row>
    <row r="484" spans="1:8" s="6" customFormat="1" ht="36.75" customHeight="1">
      <c r="A484" s="39" t="s">
        <v>337</v>
      </c>
      <c r="B484" s="80" t="s">
        <v>338</v>
      </c>
      <c r="C484" s="39" t="s">
        <v>339</v>
      </c>
      <c r="D484" s="154">
        <v>1</v>
      </c>
      <c r="E484" s="154"/>
      <c r="F484" s="155"/>
      <c r="G484" s="157" t="s">
        <v>405</v>
      </c>
      <c r="H484" s="156"/>
    </row>
    <row r="485" spans="1:8" s="6" customFormat="1" ht="53.25" customHeight="1">
      <c r="A485" s="39" t="s">
        <v>340</v>
      </c>
      <c r="B485" s="80" t="s">
        <v>341</v>
      </c>
      <c r="C485" s="39" t="s">
        <v>339</v>
      </c>
      <c r="D485" s="154">
        <v>1</v>
      </c>
      <c r="E485" s="154"/>
      <c r="F485" s="155"/>
      <c r="G485" s="157"/>
      <c r="H485" s="156"/>
    </row>
    <row r="486" spans="1:8" s="6" customFormat="1" ht="36" customHeight="1">
      <c r="A486" s="39" t="s">
        <v>342</v>
      </c>
      <c r="B486" s="80" t="s">
        <v>343</v>
      </c>
      <c r="C486" s="39" t="s">
        <v>339</v>
      </c>
      <c r="D486" s="154">
        <v>1</v>
      </c>
      <c r="E486" s="154"/>
      <c r="F486" s="155"/>
      <c r="G486" s="157" t="s">
        <v>405</v>
      </c>
      <c r="H486" s="156"/>
    </row>
    <row r="487" spans="1:8" s="6" customFormat="1" ht="24" customHeight="1">
      <c r="A487" s="39"/>
      <c r="B487" s="80"/>
      <c r="C487" s="39"/>
      <c r="D487" s="154" t="s">
        <v>344</v>
      </c>
      <c r="E487" s="154"/>
      <c r="F487" s="155"/>
      <c r="G487" s="157"/>
      <c r="H487" s="156"/>
    </row>
    <row r="488" spans="1:8" s="6" customFormat="1" ht="24" customHeight="1">
      <c r="A488" s="39" t="s">
        <v>345</v>
      </c>
      <c r="B488" s="80" t="s">
        <v>346</v>
      </c>
      <c r="C488" s="39"/>
      <c r="D488" s="154"/>
      <c r="E488" s="154"/>
      <c r="F488" s="155"/>
      <c r="G488" s="157"/>
      <c r="H488" s="156"/>
    </row>
    <row r="489" spans="1:8" s="6" customFormat="1" ht="41.25" customHeight="1">
      <c r="A489" s="39" t="s">
        <v>326</v>
      </c>
      <c r="B489" s="80" t="s">
        <v>327</v>
      </c>
      <c r="C489" s="39" t="s">
        <v>328</v>
      </c>
      <c r="D489" s="154">
        <v>4</v>
      </c>
      <c r="E489" s="154"/>
      <c r="F489" s="155"/>
      <c r="G489" s="157" t="s">
        <v>329</v>
      </c>
      <c r="H489" s="156"/>
    </row>
    <row r="490" spans="1:8" s="6" customFormat="1" ht="36.75" customHeight="1">
      <c r="A490" s="39" t="s">
        <v>330</v>
      </c>
      <c r="B490" s="80" t="s">
        <v>331</v>
      </c>
      <c r="C490" s="39" t="s">
        <v>332</v>
      </c>
      <c r="D490" s="154">
        <v>12</v>
      </c>
      <c r="E490" s="154"/>
      <c r="F490" s="155"/>
      <c r="G490" s="157" t="s">
        <v>329</v>
      </c>
      <c r="H490" s="156"/>
    </row>
    <row r="491" spans="1:8" s="6" customFormat="1" ht="36.75" customHeight="1">
      <c r="A491" s="39" t="s">
        <v>333</v>
      </c>
      <c r="B491" s="80" t="s">
        <v>334</v>
      </c>
      <c r="C491" s="39" t="s">
        <v>328</v>
      </c>
      <c r="D491" s="154">
        <v>10</v>
      </c>
      <c r="E491" s="154"/>
      <c r="F491" s="155"/>
      <c r="G491" s="157" t="s">
        <v>405</v>
      </c>
      <c r="H491" s="156"/>
    </row>
    <row r="492" spans="1:8" s="6" customFormat="1" ht="24" customHeight="1">
      <c r="A492" s="39"/>
      <c r="B492" s="80"/>
      <c r="C492" s="39"/>
      <c r="D492" s="154"/>
      <c r="E492" s="154"/>
      <c r="F492" s="155"/>
      <c r="G492" s="157"/>
      <c r="H492" s="156"/>
    </row>
    <row r="493" spans="1:8" s="6" customFormat="1" ht="50.25" customHeight="1">
      <c r="A493" s="39" t="s">
        <v>347</v>
      </c>
      <c r="B493" s="80" t="s">
        <v>348</v>
      </c>
      <c r="C493" s="39" t="s">
        <v>339</v>
      </c>
      <c r="D493" s="154">
        <v>1</v>
      </c>
      <c r="E493" s="154"/>
      <c r="F493" s="155"/>
      <c r="G493" s="157"/>
      <c r="H493" s="156"/>
    </row>
    <row r="494" spans="1:8" s="6" customFormat="1" ht="52.5" customHeight="1">
      <c r="A494" s="39" t="s">
        <v>349</v>
      </c>
      <c r="B494" s="80" t="s">
        <v>350</v>
      </c>
      <c r="C494" s="39" t="s">
        <v>339</v>
      </c>
      <c r="D494" s="154">
        <v>1</v>
      </c>
      <c r="E494" s="154"/>
      <c r="F494" s="155"/>
      <c r="G494" s="157"/>
      <c r="H494" s="156"/>
    </row>
    <row r="495" spans="1:8" s="6" customFormat="1" ht="51.75" customHeight="1">
      <c r="A495" s="39" t="s">
        <v>351</v>
      </c>
      <c r="B495" s="80" t="s">
        <v>352</v>
      </c>
      <c r="C495" s="39" t="s">
        <v>339</v>
      </c>
      <c r="D495" s="154">
        <v>1</v>
      </c>
      <c r="E495" s="154"/>
      <c r="F495" s="155"/>
      <c r="G495" s="157"/>
      <c r="H495" s="156"/>
    </row>
    <row r="496" spans="1:8" s="6" customFormat="1" ht="24" customHeight="1">
      <c r="A496" s="39" t="s">
        <v>353</v>
      </c>
      <c r="B496" s="80" t="s">
        <v>354</v>
      </c>
      <c r="C496" s="39"/>
      <c r="D496" s="154"/>
      <c r="E496" s="154"/>
      <c r="F496" s="155"/>
      <c r="G496" s="157"/>
      <c r="H496" s="156"/>
    </row>
    <row r="497" spans="1:8" s="6" customFormat="1" ht="41.25" customHeight="1">
      <c r="A497" s="39" t="s">
        <v>326</v>
      </c>
      <c r="B497" s="80" t="s">
        <v>355</v>
      </c>
      <c r="C497" s="39" t="s">
        <v>339</v>
      </c>
      <c r="D497" s="154">
        <v>3</v>
      </c>
      <c r="E497" s="154"/>
      <c r="F497" s="155"/>
      <c r="G497" s="157"/>
      <c r="H497" s="156"/>
    </row>
    <row r="498" spans="1:8" s="6" customFormat="1" ht="37.5" customHeight="1">
      <c r="A498" s="39" t="s">
        <v>330</v>
      </c>
      <c r="B498" s="80" t="s">
        <v>356</v>
      </c>
      <c r="C498" s="39" t="s">
        <v>339</v>
      </c>
      <c r="D498" s="154">
        <v>6</v>
      </c>
      <c r="E498" s="154"/>
      <c r="F498" s="155"/>
      <c r="G498" s="157" t="s">
        <v>405</v>
      </c>
      <c r="H498" s="156"/>
    </row>
    <row r="499" spans="1:8" s="6" customFormat="1" ht="33" customHeight="1">
      <c r="A499" s="39" t="s">
        <v>333</v>
      </c>
      <c r="B499" s="80" t="s">
        <v>357</v>
      </c>
      <c r="C499" s="39" t="s">
        <v>339</v>
      </c>
      <c r="D499" s="154">
        <v>3</v>
      </c>
      <c r="E499" s="154"/>
      <c r="F499" s="155"/>
      <c r="G499" s="157" t="s">
        <v>405</v>
      </c>
      <c r="H499" s="156"/>
    </row>
    <row r="500" spans="1:8" s="6" customFormat="1" ht="24" customHeight="1">
      <c r="A500" s="39" t="s">
        <v>358</v>
      </c>
      <c r="B500" s="80" t="s">
        <v>359</v>
      </c>
      <c r="C500" s="39" t="s">
        <v>248</v>
      </c>
      <c r="D500" s="154">
        <v>24</v>
      </c>
      <c r="E500" s="154"/>
      <c r="F500" s="155"/>
      <c r="G500" s="157"/>
      <c r="H500" s="156"/>
    </row>
    <row r="501" spans="1:8" s="6" customFormat="1" ht="24" customHeight="1">
      <c r="A501" s="39" t="s">
        <v>360</v>
      </c>
      <c r="B501" s="80" t="s">
        <v>361</v>
      </c>
      <c r="C501" s="39" t="s">
        <v>362</v>
      </c>
      <c r="D501" s="154">
        <v>24</v>
      </c>
      <c r="E501" s="154"/>
      <c r="F501" s="155"/>
      <c r="G501" s="157"/>
      <c r="H501" s="156"/>
    </row>
    <row r="502" spans="1:8" s="6" customFormat="1" ht="24" customHeight="1">
      <c r="A502" s="39" t="s">
        <v>363</v>
      </c>
      <c r="B502" s="80" t="s">
        <v>364</v>
      </c>
      <c r="C502" s="39" t="s">
        <v>365</v>
      </c>
      <c r="D502" s="154">
        <v>12</v>
      </c>
      <c r="E502" s="154"/>
      <c r="F502" s="155"/>
      <c r="G502" s="157"/>
      <c r="H502" s="156"/>
    </row>
    <row r="503" spans="1:8" s="6" customFormat="1" ht="24" customHeight="1">
      <c r="A503" s="39"/>
      <c r="B503" s="80"/>
      <c r="C503" s="39"/>
      <c r="D503" s="154"/>
      <c r="E503" s="154"/>
      <c r="F503" s="155"/>
      <c r="G503" s="157"/>
      <c r="H503" s="156"/>
    </row>
    <row r="504" spans="1:8" s="6" customFormat="1" ht="24" customHeight="1">
      <c r="A504" s="39" t="s">
        <v>366</v>
      </c>
      <c r="B504" s="80" t="s">
        <v>367</v>
      </c>
      <c r="C504" s="39"/>
      <c r="D504" s="154"/>
      <c r="E504" s="154"/>
      <c r="F504" s="155"/>
      <c r="G504" s="157"/>
      <c r="H504" s="156"/>
    </row>
    <row r="505" spans="1:8" s="6" customFormat="1" ht="24" customHeight="1">
      <c r="A505" s="39">
        <v>1</v>
      </c>
      <c r="B505" s="80" t="s">
        <v>368</v>
      </c>
      <c r="C505" s="39"/>
      <c r="D505" s="154"/>
      <c r="E505" s="154"/>
      <c r="F505" s="155"/>
      <c r="G505" s="157" t="s">
        <v>369</v>
      </c>
      <c r="H505" s="156"/>
    </row>
    <row r="506" spans="1:8" s="6" customFormat="1" ht="24" customHeight="1">
      <c r="A506" s="39" t="s">
        <v>326</v>
      </c>
      <c r="B506" s="80" t="s">
        <v>370</v>
      </c>
      <c r="C506" s="39" t="s">
        <v>11</v>
      </c>
      <c r="D506" s="154">
        <v>114</v>
      </c>
      <c r="E506" s="154"/>
      <c r="F506" s="155"/>
      <c r="G506" s="157"/>
      <c r="H506" s="156"/>
    </row>
    <row r="507" spans="1:8" s="6" customFormat="1" ht="24" customHeight="1">
      <c r="A507" s="39" t="s">
        <v>330</v>
      </c>
      <c r="B507" s="80" t="s">
        <v>371</v>
      </c>
      <c r="C507" s="39" t="s">
        <v>11</v>
      </c>
      <c r="D507" s="154">
        <v>254</v>
      </c>
      <c r="E507" s="154"/>
      <c r="F507" s="155"/>
      <c r="G507" s="157"/>
      <c r="H507" s="156"/>
    </row>
    <row r="508" spans="1:8" s="6" customFormat="1" ht="24" customHeight="1">
      <c r="A508" s="39" t="s">
        <v>333</v>
      </c>
      <c r="B508" s="80" t="s">
        <v>372</v>
      </c>
      <c r="C508" s="39" t="s">
        <v>1</v>
      </c>
      <c r="D508" s="154">
        <v>1</v>
      </c>
      <c r="E508" s="154"/>
      <c r="F508" s="155"/>
      <c r="G508" s="157"/>
      <c r="H508" s="156"/>
    </row>
    <row r="509" spans="1:8" s="6" customFormat="1" ht="24" customHeight="1">
      <c r="A509" s="39">
        <v>2</v>
      </c>
      <c r="B509" s="80" t="s">
        <v>373</v>
      </c>
      <c r="C509" s="39"/>
      <c r="D509" s="154"/>
      <c r="E509" s="154"/>
      <c r="F509" s="155"/>
      <c r="G509" s="157" t="s">
        <v>374</v>
      </c>
      <c r="H509" s="156"/>
    </row>
    <row r="510" spans="1:8" s="6" customFormat="1" ht="24" customHeight="1">
      <c r="A510" s="39" t="s">
        <v>326</v>
      </c>
      <c r="B510" s="80" t="s">
        <v>375</v>
      </c>
      <c r="C510" s="39" t="s">
        <v>11</v>
      </c>
      <c r="D510" s="154">
        <v>306</v>
      </c>
      <c r="E510" s="154"/>
      <c r="F510" s="155"/>
      <c r="G510" s="41"/>
      <c r="H510" s="156"/>
    </row>
    <row r="511" spans="1:8" s="6" customFormat="1" ht="24" customHeight="1">
      <c r="A511" s="39" t="s">
        <v>330</v>
      </c>
      <c r="B511" s="80" t="s">
        <v>376</v>
      </c>
      <c r="C511" s="39" t="s">
        <v>11</v>
      </c>
      <c r="D511" s="154">
        <v>114</v>
      </c>
      <c r="E511" s="154"/>
      <c r="F511" s="155"/>
      <c r="G511" s="41"/>
      <c r="H511" s="156"/>
    </row>
    <row r="512" spans="1:8" s="6" customFormat="1" ht="24" customHeight="1">
      <c r="A512" s="39" t="s">
        <v>333</v>
      </c>
      <c r="B512" s="80" t="s">
        <v>377</v>
      </c>
      <c r="C512" s="39" t="s">
        <v>11</v>
      </c>
      <c r="D512" s="154">
        <v>254</v>
      </c>
      <c r="E512" s="154"/>
      <c r="F512" s="155"/>
      <c r="G512" s="41"/>
      <c r="H512" s="156"/>
    </row>
    <row r="513" spans="1:8" s="6" customFormat="1" ht="24" customHeight="1">
      <c r="A513" s="39" t="s">
        <v>337</v>
      </c>
      <c r="B513" s="80" t="s">
        <v>378</v>
      </c>
      <c r="C513" s="39" t="s">
        <v>1</v>
      </c>
      <c r="D513" s="154">
        <v>1</v>
      </c>
      <c r="E513" s="154"/>
      <c r="F513" s="155"/>
      <c r="G513" s="41"/>
      <c r="H513" s="156"/>
    </row>
    <row r="514" spans="1:8" s="6" customFormat="1" ht="24" customHeight="1">
      <c r="A514" s="39" t="s">
        <v>340</v>
      </c>
      <c r="B514" s="80" t="s">
        <v>379</v>
      </c>
      <c r="C514" s="39" t="s">
        <v>1</v>
      </c>
      <c r="D514" s="154">
        <v>1</v>
      </c>
      <c r="E514" s="154"/>
      <c r="F514" s="155"/>
      <c r="G514" s="41"/>
      <c r="H514" s="156"/>
    </row>
    <row r="515" spans="1:8" s="6" customFormat="1" ht="24" customHeight="1">
      <c r="A515" s="39"/>
      <c r="B515" s="80"/>
      <c r="C515" s="39"/>
      <c r="D515" s="154"/>
      <c r="E515" s="154"/>
      <c r="F515" s="155"/>
      <c r="G515" s="41"/>
      <c r="H515" s="156"/>
    </row>
    <row r="516" spans="1:8" s="6" customFormat="1" ht="24" customHeight="1">
      <c r="A516" s="39" t="s">
        <v>380</v>
      </c>
      <c r="B516" s="80" t="s">
        <v>381</v>
      </c>
      <c r="C516" s="39" t="s">
        <v>1</v>
      </c>
      <c r="D516" s="154">
        <v>1</v>
      </c>
      <c r="E516" s="154"/>
      <c r="F516" s="155"/>
      <c r="G516" s="41"/>
      <c r="H516" s="156"/>
    </row>
    <row r="517" spans="1:8" s="6" customFormat="1" ht="24" customHeight="1">
      <c r="A517" s="39" t="s">
        <v>382</v>
      </c>
      <c r="B517" s="80" t="s">
        <v>383</v>
      </c>
      <c r="C517" s="39" t="s">
        <v>1</v>
      </c>
      <c r="D517" s="154">
        <v>1</v>
      </c>
      <c r="E517" s="154"/>
      <c r="F517" s="155"/>
      <c r="G517" s="41"/>
      <c r="H517" s="156"/>
    </row>
    <row r="518" spans="1:8" s="6" customFormat="1" ht="24" customHeight="1">
      <c r="A518" s="39" t="s">
        <v>384</v>
      </c>
      <c r="B518" s="80" t="s">
        <v>385</v>
      </c>
      <c r="C518" s="39" t="s">
        <v>1</v>
      </c>
      <c r="D518" s="154">
        <v>1</v>
      </c>
      <c r="E518" s="154"/>
      <c r="F518" s="155"/>
      <c r="G518" s="41"/>
      <c r="H518" s="156"/>
    </row>
    <row r="519" spans="1:8" s="6" customFormat="1" ht="24" customHeight="1">
      <c r="A519" s="39"/>
      <c r="B519" s="46" t="s">
        <v>644</v>
      </c>
      <c r="C519" s="39"/>
      <c r="D519" s="154"/>
      <c r="E519" s="154"/>
      <c r="F519" s="154"/>
      <c r="G519" s="41"/>
    </row>
  </sheetData>
  <mergeCells count="1">
    <mergeCell ref="A1:G1"/>
  </mergeCells>
  <phoneticPr fontId="9" type="noConversion"/>
  <conditionalFormatting sqref="B51">
    <cfRule type="cellIs" dxfId="0" priority="1" operator="lessThan">
      <formula>-1000000</formula>
    </cfRule>
  </conditionalFormatting>
  <printOptions horizontalCentered="1"/>
  <pageMargins left="0" right="0" top="0.39370078740157483" bottom="0.39370078740157483" header="0.31496062992125984" footer="0.19685039370078741"/>
  <pageSetup paperSize="9" scale="74" orientation="portrait" r:id="rId1"/>
  <headerFooter alignWithMargins="0">
    <oddFooter>第 &amp;P 頁，共 &amp;N 頁</oddFooter>
  </headerFooter>
  <rowBreaks count="1" manualBreakCount="1">
    <brk id="3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建築標單</vt:lpstr>
      <vt:lpstr>建築標單!Print_Area</vt:lpstr>
      <vt:lpstr>建築標單!Print_Titles</vt:lpstr>
    </vt:vector>
  </TitlesOfParts>
  <Company>jjpan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stchen</dc:creator>
  <cp:lastModifiedBy>黃月櫻_採購處</cp:lastModifiedBy>
  <cp:lastPrinted>2025-10-14T03:15:44Z</cp:lastPrinted>
  <dcterms:created xsi:type="dcterms:W3CDTF">2010-10-14T06:58:34Z</dcterms:created>
  <dcterms:modified xsi:type="dcterms:W3CDTF">2025-10-14T04:02:53Z</dcterms:modified>
</cp:coreProperties>
</file>